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MWSC (2017)\"/>
    </mc:Choice>
  </mc:AlternateContent>
  <bookViews>
    <workbookView xWindow="240" yWindow="90" windowWidth="16080" windowHeight="5895"/>
  </bookViews>
  <sheets>
    <sheet name="Summary" sheetId="1" r:id="rId1"/>
    <sheet name="DataSheet" sheetId="4" r:id="rId2"/>
    <sheet name="Lookup" sheetId="2" state="hidden" r:id="rId3"/>
  </sheets>
  <definedNames>
    <definedName name="_xlnm.Print_Area" localSheetId="1">DataSheet!$B$1:$R$37</definedName>
    <definedName name="_xlnm.Print_Area" localSheetId="0">Summary!$A$1:$I$20</definedName>
  </definedNames>
  <calcPr calcId="162913" concurrentCalc="0"/>
</workbook>
</file>

<file path=xl/calcChain.xml><?xml version="1.0" encoding="utf-8"?>
<calcChain xmlns="http://schemas.openxmlformats.org/spreadsheetml/2006/main">
  <c r="P37" i="4" l="1"/>
  <c r="P36" i="4"/>
  <c r="P35" i="4"/>
  <c r="I37" i="4"/>
  <c r="I36" i="4"/>
  <c r="I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A8" i="1"/>
  <c r="A13" i="1"/>
  <c r="A12" i="1"/>
  <c r="P2" i="4"/>
  <c r="A14" i="1"/>
  <c r="J2" i="4"/>
  <c r="B2" i="4"/>
  <c r="A18" i="1"/>
</calcChain>
</file>

<file path=xl/comments1.xml><?xml version="1.0" encoding="utf-8"?>
<comments xmlns="http://schemas.openxmlformats.org/spreadsheetml/2006/main">
  <authors>
    <author>dphe</author>
  </authors>
  <commentList>
    <comment ref="Q5" authorId="0" shapeId="0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<sst xmlns="http://schemas.openxmlformats.org/spreadsheetml/2006/main" count="433" uniqueCount="92">
  <si>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</si>
  <si>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</si>
  <si>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</si>
  <si>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</si>
  <si>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</si>
  <si>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</si>
  <si>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</si>
  <si>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</si>
  <si>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</si>
  <si>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</si>
  <si>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</si>
  <si>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</si>
  <si>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</si>
  <si>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</si>
  <si>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</si>
  <si>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</si>
  <si>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</si>
  <si>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</si>
  <si>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</si>
  <si>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</si>
  <si>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</si>
  <si>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</si>
  <si>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</si>
  <si>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</si>
  <si>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</si>
  <si>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</si>
  <si>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</si>
  <si>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</si>
  <si>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</si>
  <si>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</si>
  <si>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</si>
  <si>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</si>
  <si>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</si>
  <si>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</si>
  <si>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</si>
  <si>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</si>
  <si>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</si>
  <si>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</si>
  <si>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</si>
  <si>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</si>
  <si>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</si>
  <si>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</si>
  <si>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</si>
  <si>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</si>
  <si>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</si>
  <si>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</si>
  <si>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</si>
  <si>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</si>
  <si>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</si>
  <si>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</si>
  <si>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</si>
  <si>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</si>
  <si>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</si>
  <si>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</si>
  <si>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</si>
  <si>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</si>
  <si>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</si>
  <si>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</si>
  <si>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</si>
  <si>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</si>
  <si>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</si>
  <si>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</si>
  <si>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</si>
  <si>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</si>
  <si>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</si>
  <si>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</si>
  <si>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</si>
  <si>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</si>
  <si>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</si>
  <si>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</si>
  <si>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</si>
  <si>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</si>
  <si>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</si>
  <si>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</si>
  <si>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</si>
  <si>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</si>
  <si>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</si>
  <si>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</si>
  <si>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</si>
  <si>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</si>
  <si>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</si>
  <si>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1"/>
      </rPr>
      <t xml:space="preserve">
Submit Online at www.wqcdcompliance.com/login</t>
    </r>
  </si>
  <si>
    <t>001</t>
  </si>
  <si>
    <t>CO0207504</t>
  </si>
  <si>
    <t>Meadow Mtn Water Supply</t>
  </si>
  <si>
    <t>Meadow Mtn SWTP01</t>
  </si>
  <si>
    <t>1.2</t>
  </si>
  <si>
    <t>N/A (No Values Below Minimum)</t>
  </si>
  <si>
    <t>NS</t>
  </si>
  <si>
    <t>Rachel Barkworth</t>
  </si>
  <si>
    <t>rcbarkworth@yahoo.com</t>
  </si>
  <si>
    <t>303-823-2318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</si>
</sst>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5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5" borderId="42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7" fillId="2" borderId="48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/>
    <cellStyle name="Normal 3" xfId="1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104910</xdr:colOff>
      <xdr:row>0</xdr:row>
      <xdr:rowOff>74543</xdr:rowOff>
    </xdr:from>
    <xdr:to>
      <xdr:col>1</xdr:col>
      <xdr:colOff>53270</xdr:colOff>
      <xdr:row>0</xdr:row>
      <xdr:rowOff>861391</xdr:rowOff>
    </xdr:to>
    <xdr:pic>
      <xdr:nvPicPr>
        <xdr:cNvPr id="2" name="Picture 1" descr="Dph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10" y="74543"/>
          <a:ext cx="751773" cy="78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5/17/2015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847725</xdr:colOff>
          <xdr:row>19</xdr:row>
          <xdr:rowOff>28575</xdr:rowOff>
        </xdr:from>
        <xdr:to>
          <xdr:col>6</xdr:col>
          <xdr:colOff>133350</xdr:colOff>
          <xdr:row>19</xdr:row>
          <xdr:rowOff>295275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400050</xdr:colOff>
          <xdr:row>0</xdr:row>
          <xdr:rowOff>381000</xdr:rowOff>
        </xdr:from>
        <xdr:to>
          <xdr:col>8</xdr:col>
          <xdr:colOff>466725</xdr:colOff>
          <xdr:row>0</xdr:row>
          <xdr:rowOff>742950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43"/>
  <sheetViews>
    <sheetView tabSelected="1" zoomScale="90" zoomScaleNormal="90" workbookViewId="0">
      <selection activeCell="F5" sqref="F5:G5"/>
    </sheetView>
  </sheetViews>
  <sheetFormatPr defaultColWidth="0" defaultRowHeight="15.75" zeroHeight="1" x14ac:dyDescent="0.25"/>
  <cols>
    <col min="1" max="1" width="11.625" style="1" customWidth="1"/>
    <col min="2" max="2" width="17" style="1" customWidth="1"/>
    <col min="3" max="3" width="9.625" style="1" customWidth="1"/>
    <col min="4" max="4" width="18" style="1" customWidth="1"/>
    <col min="5" max="5" width="6" style="1" customWidth="1"/>
    <col min="6" max="6" width="6.25" style="1" customWidth="1"/>
    <col min="7" max="7" width="6.875" style="1" customWidth="1"/>
    <col min="8" max="8" width="12.2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 x14ac:dyDescent="0.3">
      <c r="A1" s="92" t="s">
        <v>81</v>
      </c>
      <c r="B1" s="93"/>
      <c r="C1" s="93"/>
      <c r="D1" s="93"/>
      <c r="E1" s="93"/>
      <c r="F1" s="93"/>
      <c r="G1" s="93"/>
      <c r="H1" s="93"/>
      <c r="I1" s="94"/>
      <c r="J1" s="31"/>
    </row>
    <row r="2" spans="1:10" ht="16.5" customHeight="1" thickBot="1" x14ac:dyDescent="0.3">
      <c r="A2" s="99" t="s">
        <v>75</v>
      </c>
      <c r="B2" s="100"/>
      <c r="C2" s="101"/>
      <c r="D2" s="105" t="s">
        <v>42</v>
      </c>
      <c r="E2" s="106"/>
      <c r="F2" s="107"/>
      <c r="G2" s="102" t="s">
        <v>67</v>
      </c>
      <c r="H2" s="103"/>
      <c r="I2" s="104"/>
      <c r="J2" s="31"/>
    </row>
    <row r="3" spans="1:10" s="12" customFormat="1" ht="14.25" customHeight="1" x14ac:dyDescent="0.25">
      <c r="A3" s="108" t="s">
        <v>68</v>
      </c>
      <c r="B3" s="109"/>
      <c r="C3" s="109"/>
      <c r="D3" s="109"/>
      <c r="E3" s="109"/>
      <c r="F3" s="109"/>
      <c r="G3" s="109"/>
      <c r="H3" s="109"/>
      <c r="I3" s="110"/>
      <c r="J3" s="32"/>
    </row>
    <row r="4" spans="1:10" ht="24.75" customHeight="1" x14ac:dyDescent="0.25">
      <c r="A4" s="33" t="s">
        <v>6</v>
      </c>
      <c r="B4" s="53" t="s">
        <v>83</v>
      </c>
      <c r="C4" s="48" t="s">
        <v>38</v>
      </c>
      <c r="D4" s="53" t="s">
        <v>84</v>
      </c>
      <c r="E4" s="111" t="s">
        <v>7</v>
      </c>
      <c r="F4" s="112"/>
      <c r="G4" s="113" t="s">
        <v>13</v>
      </c>
      <c r="H4" s="113"/>
      <c r="I4" s="114"/>
      <c r="J4" s="31"/>
    </row>
    <row r="5" spans="1:10" ht="27.75" customHeight="1" x14ac:dyDescent="0.25">
      <c r="A5" s="33" t="s">
        <v>2</v>
      </c>
      <c r="B5" s="54" t="s">
        <v>82</v>
      </c>
      <c r="C5" s="48" t="s">
        <v>5</v>
      </c>
      <c r="D5" s="53" t="s">
        <v>85</v>
      </c>
      <c r="E5" s="52" t="s">
        <v>3</v>
      </c>
      <c r="F5" s="68" t="s">
        <v>18</v>
      </c>
      <c r="G5" s="68"/>
      <c r="H5" s="52" t="s">
        <v>4</v>
      </c>
      <c r="I5" s="51">
        <v>2017</v>
      </c>
      <c r="J5" s="31"/>
    </row>
    <row r="6" spans="1:10" ht="15.75" customHeight="1" x14ac:dyDescent="0.25">
      <c r="A6" s="34" t="s">
        <v>0</v>
      </c>
      <c r="B6" s="47" t="s">
        <v>89</v>
      </c>
      <c r="C6" s="46" t="s">
        <v>1</v>
      </c>
      <c r="D6" s="14" t="s">
        <v>90</v>
      </c>
      <c r="E6" s="50" t="s">
        <v>74</v>
      </c>
      <c r="F6" s="68" t="s">
        <v>91</v>
      </c>
      <c r="G6" s="68"/>
      <c r="H6" s="97" t="s">
        <v>77</v>
      </c>
      <c r="I6" s="98"/>
      <c r="J6" s="31"/>
    </row>
    <row r="7" spans="1:10" ht="60" customHeight="1" thickBot="1" x14ac:dyDescent="0.3">
      <c r="A7" s="35" t="s">
        <v>45</v>
      </c>
      <c r="B7" s="81"/>
      <c r="C7" s="81"/>
      <c r="D7" s="81"/>
      <c r="E7" s="81"/>
      <c r="F7" s="81"/>
      <c r="G7" s="81"/>
      <c r="H7" s="81"/>
      <c r="I7" s="82"/>
      <c r="J7" s="31"/>
    </row>
    <row r="8" spans="1:10" ht="27.75" customHeight="1" x14ac:dyDescent="0.25">
      <c r="A8" s="73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74"/>
      <c r="C8" s="74"/>
      <c r="D8" s="74"/>
      <c r="E8" s="74"/>
      <c r="F8" s="74"/>
      <c r="G8" s="74"/>
      <c r="H8" s="74"/>
      <c r="I8" s="75"/>
      <c r="J8" s="31"/>
    </row>
    <row r="9" spans="1:10" s="2" customFormat="1" ht="18" customHeight="1" x14ac:dyDescent="0.25">
      <c r="A9" s="36" t="s">
        <v>2</v>
      </c>
      <c r="B9" s="90" t="s">
        <v>82</v>
      </c>
      <c r="C9" s="91"/>
      <c r="D9" s="69" t="s">
        <v>57</v>
      </c>
      <c r="E9" s="70"/>
      <c r="F9" s="76"/>
      <c r="G9" s="96">
        <v>1</v>
      </c>
      <c r="H9" s="77"/>
      <c r="I9" s="78"/>
      <c r="J9" s="37"/>
    </row>
    <row r="10" spans="1:10" s="2" customFormat="1" ht="18" customHeight="1" x14ac:dyDescent="0.25">
      <c r="A10" s="79" t="s">
        <v>40</v>
      </c>
      <c r="B10" s="70"/>
      <c r="C10" s="38">
        <v>31</v>
      </c>
      <c r="D10" s="69" t="s">
        <v>41</v>
      </c>
      <c r="E10" s="70"/>
      <c r="F10" s="38">
        <v>31</v>
      </c>
      <c r="G10" s="71" t="s">
        <v>44</v>
      </c>
      <c r="H10" s="72"/>
      <c r="I10" s="39">
        <v>0</v>
      </c>
      <c r="J10" s="37"/>
    </row>
    <row r="11" spans="1:10" s="2" customFormat="1" ht="15.75" customHeight="1" x14ac:dyDescent="0.25">
      <c r="A11" s="79" t="s">
        <v>36</v>
      </c>
      <c r="B11" s="70"/>
      <c r="C11" s="38">
        <v>31</v>
      </c>
      <c r="D11" s="69" t="s">
        <v>37</v>
      </c>
      <c r="E11" s="70"/>
      <c r="F11" s="38">
        <v>31</v>
      </c>
      <c r="G11" s="71" t="s">
        <v>62</v>
      </c>
      <c r="H11" s="72"/>
      <c r="I11" s="40" t="s">
        <v>10</v>
      </c>
      <c r="J11" s="37"/>
    </row>
    <row r="12" spans="1:10" s="2" customFormat="1" x14ac:dyDescent="0.25">
      <c r="A12" s="95" t="str">
        <f>"Number of Samples Exceeding " &amp; VLOOKUP(G4,Lookup!$C$2:$E$6,3,FALSE) &amp; " NTU:"</f>
        <v>Number of Samples Exceeding 0.5 NTU:</v>
      </c>
      <c r="B12" s="84"/>
      <c r="C12" s="38">
        <v>0</v>
      </c>
      <c r="D12" s="83" t="s">
        <v>59</v>
      </c>
      <c r="E12" s="84"/>
      <c r="F12" s="38">
        <v>2.5000000000000001E-2</v>
      </c>
      <c r="G12" s="69" t="s">
        <v>63</v>
      </c>
      <c r="H12" s="70"/>
      <c r="I12" s="41" t="s">
        <v>10</v>
      </c>
      <c r="J12" s="37"/>
    </row>
    <row r="13" spans="1:10" s="2" customFormat="1" ht="16.5" thickBot="1" x14ac:dyDescent="0.3">
      <c r="A13" s="63" t="str">
        <f>"Number of Samples Exceeding " &amp; VLOOKUP(G4,Lookup!$C$2:$E$6,2,FALSE) &amp; " NTU:"</f>
        <v>Number of Samples Exceeding 0.1 NTU:</v>
      </c>
      <c r="B13" s="64"/>
      <c r="C13" s="38">
        <v>0</v>
      </c>
      <c r="D13" s="42" t="s">
        <v>14</v>
      </c>
      <c r="E13" s="43"/>
      <c r="F13" s="38">
        <v>0</v>
      </c>
      <c r="G13" s="88" t="s">
        <v>64</v>
      </c>
      <c r="H13" s="89"/>
      <c r="I13" s="44" t="s">
        <v>10</v>
      </c>
      <c r="J13" s="37"/>
    </row>
    <row r="14" spans="1:10" ht="27" customHeight="1" x14ac:dyDescent="0.25">
      <c r="A14" s="73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74"/>
      <c r="C14" s="74"/>
      <c r="D14" s="74"/>
      <c r="E14" s="74"/>
      <c r="F14" s="74"/>
      <c r="G14" s="74"/>
      <c r="H14" s="74"/>
      <c r="I14" s="75"/>
      <c r="J14" s="31"/>
    </row>
    <row r="15" spans="1:10" s="2" customFormat="1" ht="18" customHeight="1" x14ac:dyDescent="0.25">
      <c r="A15" s="36" t="s">
        <v>2</v>
      </c>
      <c r="B15" s="90" t="s">
        <v>82</v>
      </c>
      <c r="C15" s="91"/>
      <c r="D15" s="69" t="s">
        <v>57</v>
      </c>
      <c r="E15" s="70"/>
      <c r="F15" s="70"/>
      <c r="G15" s="77">
        <v>1</v>
      </c>
      <c r="H15" s="77"/>
      <c r="I15" s="78"/>
      <c r="J15" s="37"/>
    </row>
    <row r="16" spans="1:10" s="2" customFormat="1" ht="18" customHeight="1" x14ac:dyDescent="0.25">
      <c r="A16" s="79" t="s">
        <v>40</v>
      </c>
      <c r="B16" s="70"/>
      <c r="C16" s="38">
        <v>31</v>
      </c>
      <c r="D16" s="69" t="s">
        <v>41</v>
      </c>
      <c r="E16" s="70"/>
      <c r="F16" s="38">
        <v>31</v>
      </c>
      <c r="G16" s="71" t="s">
        <v>44</v>
      </c>
      <c r="H16" s="72"/>
      <c r="I16" s="39">
        <v>0</v>
      </c>
      <c r="J16" s="37"/>
    </row>
    <row r="17" spans="1:10" s="2" customFormat="1" ht="15.75" customHeight="1" x14ac:dyDescent="0.25">
      <c r="A17" s="79" t="s">
        <v>36</v>
      </c>
      <c r="B17" s="70"/>
      <c r="C17" s="38">
        <v>31</v>
      </c>
      <c r="D17" s="69" t="s">
        <v>37</v>
      </c>
      <c r="E17" s="70"/>
      <c r="F17" s="38">
        <v>31</v>
      </c>
      <c r="G17" s="86" t="s">
        <v>62</v>
      </c>
      <c r="H17" s="87"/>
      <c r="I17" s="40" t="s">
        <v>10</v>
      </c>
      <c r="J17" s="37"/>
    </row>
    <row r="18" spans="1:10" s="2" customFormat="1" x14ac:dyDescent="0.25">
      <c r="A18" s="85" t="str">
        <f>"Number of Samples Below " &amp;  DataSheet!R4 &amp; " mg/L:"</f>
        <v>Number of Samples Below 1.2 mg/L:</v>
      </c>
      <c r="B18" s="83"/>
      <c r="C18" s="45">
        <v>0</v>
      </c>
      <c r="D18" s="83" t="s">
        <v>58</v>
      </c>
      <c r="E18" s="84"/>
      <c r="F18" s="45">
        <v>1.3</v>
      </c>
      <c r="G18" s="80" t="s">
        <v>65</v>
      </c>
      <c r="H18" s="69"/>
      <c r="I18" s="41" t="s">
        <v>10</v>
      </c>
      <c r="J18" s="37"/>
    </row>
    <row r="19" spans="1:10" s="2" customFormat="1" ht="18" customHeight="1" thickBot="1" x14ac:dyDescent="0.3">
      <c r="A19" s="63" t="s">
        <v>56</v>
      </c>
      <c r="B19" s="64"/>
      <c r="C19" s="65" t="s">
        <v>87</v>
      </c>
      <c r="D19" s="65"/>
      <c r="E19" s="65"/>
      <c r="F19" s="65"/>
      <c r="G19" s="66"/>
      <c r="H19" s="66"/>
      <c r="I19" s="67"/>
      <c r="J19" s="37"/>
    </row>
    <row r="20" spans="1:10" ht="25.5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</row>
    <row r="21" spans="1:10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</row>
    <row r="22" spans="1:10" hidden="1" x14ac:dyDescent="0.25"/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x14ac:dyDescent="0.25"/>
    <row r="31" spans="1:10" x14ac:dyDescent="0.25"/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sheetProtection algorithmName="SHA-512" hashValue="Vm860G4amMdeqMgi8o/Tm2GccD6FJmE5iatQTw9bFIKiEUulEMxKN3mTlhzpSmULkmKgQq48RvMCzPeoa5V4NQ==" saltValue="m1N5pHT3S9xxOwS4ckLjfg==" spinCount="100000" sheet="1" objects="1" scenarios="1"/>
  <mergeCells count="42">
    <mergeCell ref="A10:B10"/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E4:F4"/>
    <mergeCell ref="G4:I4"/>
    <mergeCell ref="G12:H12"/>
    <mergeCell ref="G13:H13"/>
    <mergeCell ref="D12:E12"/>
    <mergeCell ref="B15:C15"/>
    <mergeCell ref="D15:F15"/>
    <mergeCell ref="A14:I14"/>
    <mergeCell ref="D18:E18"/>
    <mergeCell ref="A18:B18"/>
    <mergeCell ref="G17:H17"/>
    <mergeCell ref="A16:B16"/>
    <mergeCell ref="D16:E16"/>
    <mergeCell ref="A19:B19"/>
    <mergeCell ref="C19:F19"/>
    <mergeCell ref="G19:I19"/>
    <mergeCell ref="F6:G6"/>
    <mergeCell ref="F5:G5"/>
    <mergeCell ref="D10:E10"/>
    <mergeCell ref="G11:H11"/>
    <mergeCell ref="G10:H10"/>
    <mergeCell ref="A8:I8"/>
    <mergeCell ref="D9:F9"/>
    <mergeCell ref="G16:H16"/>
    <mergeCell ref="G15:I15"/>
    <mergeCell ref="A17:B17"/>
    <mergeCell ref="D17:E17"/>
    <mergeCell ref="G18:H18"/>
    <mergeCell ref="B7:I7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printOptions horizontalCentered="1"/>
  <pageMargins left="0.25" right="0.25" top="0.35" bottom="0.5" header="0.05" footer="0.3"/>
  <pageSetup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Button 32">
              <controlPr defaultSize="0" print="0" autoFill="0" autoPict="0" macro="[0]!calcualteSummary">
                <anchor moveWithCells="1" sizeWithCells="1">
                  <from>
                    <xdr:col>1</xdr:col>
                    <xdr:colOff>847725</xdr:colOff>
                    <xdr:row>19</xdr:row>
                    <xdr:rowOff>28575</xdr:rowOff>
                  </from>
                  <to>
                    <xdr:col>6</xdr:col>
                    <xdr:colOff>133350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Button 40">
              <controlPr defaultSize="0" print="0" autoFill="0" autoPict="0" macro="[0]!calcualteSummary">
                <anchor moveWithCells="1" sizeWithCells="1">
                  <from>
                    <xdr:col>6</xdr:col>
                    <xdr:colOff>400050</xdr:colOff>
                    <xdr:row>0</xdr:row>
                    <xdr:rowOff>381000</xdr:rowOff>
                  </from>
                  <to>
                    <xdr:col>8</xdr:col>
                    <xdr:colOff>466725</xdr:colOff>
                    <xdr:row>0</xdr:row>
                    <xdr:rowOff>742950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Lookup!$A$2:$A$13</xm:f>
          </x14:formula1>
          <xm:sqref>F5:G5</xm:sqref>
        </x14:dataValidation>
        <x14:dataValidation type="list" allowBlank="1" showInputMessage="1" showErrorMessage="1">
          <x14:formula1>
            <xm:f>Lookup!$I$2:$I$3</xm:f>
          </x14:formula1>
          <xm:sqref>H6:I6</xm:sqref>
        </x14:dataValidation>
        <x14:dataValidation type="list" allowBlank="1" showInputMessage="1" showErrorMessage="1">
          <x14:formula1>
            <xm:f>Lookup!$C$2:$C$6</xm:f>
          </x14:formula1>
          <xm:sqref>G4:I4</xm:sqref>
        </x14:dataValidation>
        <x14:dataValidation type="list" allowBlank="1" showInputMessage="1" showErrorMessage="1">
          <x14:formula1>
            <xm:f>Lookup!$F$2:$F$8</xm:f>
          </x14:formula1>
          <xm:sqref>G9:I9 G15:I15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T38"/>
  <sheetViews>
    <sheetView topLeftCell="A3" zoomScale="75" zoomScaleNormal="75" workbookViewId="0">
      <selection activeCell="N38" sqref="N38"/>
    </sheetView>
  </sheetViews>
  <sheetFormatPr defaultColWidth="0" defaultRowHeight="12.75" zeroHeight="1" x14ac:dyDescent="0.2"/>
  <cols>
    <col min="1" max="1" width="3" style="9" customWidth="1"/>
    <col min="2" max="2" width="4" style="8" customWidth="1"/>
    <col min="3" max="8" width="5.375" style="8" customWidth="1"/>
    <col min="9" max="9" width="13.75" style="8" customWidth="1"/>
    <col min="10" max="15" width="5.375" style="8" customWidth="1"/>
    <col min="16" max="17" width="12.375" style="8" customWidth="1"/>
    <col min="18" max="18" width="7.75" style="8" customWidth="1"/>
    <col min="19" max="19" width="1.875" style="9" customWidth="1"/>
    <col min="20" max="20" width="0" style="9" hidden="1" customWidth="1"/>
    <col min="21" max="16384" width="9" style="9" hidden="1"/>
  </cols>
  <sheetData>
    <row r="1" spans="2:18" ht="16.5" thickBot="1" x14ac:dyDescent="0.3">
      <c r="B1" s="117" t="s">
        <v>39</v>
      </c>
      <c r="C1" s="118"/>
      <c r="D1" s="118"/>
      <c r="E1" s="118"/>
      <c r="F1" s="118"/>
      <c r="G1" s="118"/>
      <c r="H1" s="118"/>
      <c r="I1" s="118"/>
      <c r="J1" s="119"/>
      <c r="K1" s="119"/>
      <c r="L1" s="119"/>
      <c r="M1" s="119"/>
      <c r="N1" s="119"/>
      <c r="O1" s="119"/>
      <c r="P1" s="119"/>
      <c r="Q1" s="119"/>
      <c r="R1" s="120"/>
    </row>
    <row r="2" spans="2:18" s="56" customFormat="1" ht="30" customHeight="1" x14ac:dyDescent="0.25">
      <c r="B2" s="142" t="str">
        <f>"PWS: " &amp; Summary!B4 &amp; " - " &amp; Summary!D4</f>
        <v>PWS: CO0207504 - Meadow Mtn Water Supply</v>
      </c>
      <c r="C2" s="143"/>
      <c r="D2" s="143"/>
      <c r="E2" s="143"/>
      <c r="F2" s="143"/>
      <c r="G2" s="143"/>
      <c r="H2" s="143"/>
      <c r="I2" s="143"/>
      <c r="J2" s="143" t="str">
        <f>"Facility: " &amp; Summary!B5 &amp; " - " &amp; Summary!D5</f>
        <v>Facility: 001 - Meadow Mtn SWTP01</v>
      </c>
      <c r="K2" s="143"/>
      <c r="L2" s="143"/>
      <c r="M2" s="143"/>
      <c r="N2" s="143"/>
      <c r="O2" s="143"/>
      <c r="P2" s="138" t="str">
        <f>"Time Period: " &amp;Summary!F5 &amp; " - "  &amp; Summary!I5</f>
        <v>Time Period: Mar (3) - 2017</v>
      </c>
      <c r="Q2" s="138"/>
      <c r="R2" s="139"/>
    </row>
    <row r="3" spans="2:18" ht="27.75" customHeight="1" thickBot="1" x14ac:dyDescent="0.25">
      <c r="B3" s="127" t="s">
        <v>78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9"/>
    </row>
    <row r="4" spans="2:18" ht="26.25" customHeight="1" x14ac:dyDescent="0.25">
      <c r="B4" s="132" t="s">
        <v>35</v>
      </c>
      <c r="C4" s="121" t="s">
        <v>71</v>
      </c>
      <c r="D4" s="122"/>
      <c r="E4" s="123"/>
      <c r="F4" s="123"/>
      <c r="G4" s="123"/>
      <c r="H4" s="123"/>
      <c r="I4" s="123"/>
      <c r="J4" s="124" t="s">
        <v>43</v>
      </c>
      <c r="K4" s="125"/>
      <c r="L4" s="125"/>
      <c r="M4" s="125"/>
      <c r="N4" s="125"/>
      <c r="O4" s="125"/>
      <c r="P4" s="126"/>
      <c r="Q4" s="24" t="s">
        <v>34</v>
      </c>
      <c r="R4" s="55" t="s">
        <v>86</v>
      </c>
    </row>
    <row r="5" spans="2:18" ht="24.75" customHeight="1" x14ac:dyDescent="0.2">
      <c r="B5" s="133"/>
      <c r="C5" s="134" t="s">
        <v>46</v>
      </c>
      <c r="D5" s="136" t="s">
        <v>47</v>
      </c>
      <c r="E5" s="136" t="s">
        <v>48</v>
      </c>
      <c r="F5" s="136" t="s">
        <v>49</v>
      </c>
      <c r="G5" s="136" t="s">
        <v>50</v>
      </c>
      <c r="H5" s="136" t="s">
        <v>51</v>
      </c>
      <c r="I5" s="115" t="s">
        <v>60</v>
      </c>
      <c r="J5" s="134" t="s">
        <v>46</v>
      </c>
      <c r="K5" s="136" t="s">
        <v>47</v>
      </c>
      <c r="L5" s="136" t="s">
        <v>48</v>
      </c>
      <c r="M5" s="136" t="s">
        <v>49</v>
      </c>
      <c r="N5" s="136" t="s">
        <v>50</v>
      </c>
      <c r="O5" s="136" t="s">
        <v>51</v>
      </c>
      <c r="P5" s="115" t="s">
        <v>61</v>
      </c>
      <c r="Q5" s="130" t="s">
        <v>72</v>
      </c>
      <c r="R5" s="131"/>
    </row>
    <row r="6" spans="2:18" ht="13.5" thickBot="1" x14ac:dyDescent="0.25">
      <c r="B6" s="133"/>
      <c r="C6" s="135"/>
      <c r="D6" s="137"/>
      <c r="E6" s="137"/>
      <c r="F6" s="137"/>
      <c r="G6" s="137"/>
      <c r="H6" s="137"/>
      <c r="I6" s="144"/>
      <c r="J6" s="141"/>
      <c r="K6" s="140"/>
      <c r="L6" s="140"/>
      <c r="M6" s="140"/>
      <c r="N6" s="140"/>
      <c r="O6" s="140"/>
      <c r="P6" s="116"/>
      <c r="Q6" s="49" t="s">
        <v>53</v>
      </c>
      <c r="R6" s="17" t="s">
        <v>54</v>
      </c>
    </row>
    <row r="7" spans="2:18" ht="14.85" customHeight="1" x14ac:dyDescent="0.2">
      <c r="B7" s="13">
        <v>1</v>
      </c>
      <c r="C7" s="59" t="s">
        <v>88</v>
      </c>
      <c r="D7" s="60" t="s">
        <v>88</v>
      </c>
      <c r="E7" s="60" t="s">
        <v>88</v>
      </c>
      <c r="F7" s="60" t="s">
        <v>88</v>
      </c>
      <c r="G7" s="60">
        <v>2.1000000000000001E-2</v>
      </c>
      <c r="H7" s="60" t="s">
        <v>88</v>
      </c>
      <c r="I7" s="60">
        <f>MAX(C7:H7)</f>
        <v>2.1000000000000001E-2</v>
      </c>
      <c r="J7" s="59" t="s">
        <v>88</v>
      </c>
      <c r="K7" s="60" t="s">
        <v>88</v>
      </c>
      <c r="L7" s="60" t="s">
        <v>88</v>
      </c>
      <c r="M7" s="60" t="s">
        <v>88</v>
      </c>
      <c r="N7" s="60">
        <v>1.4</v>
      </c>
      <c r="O7" s="60" t="s">
        <v>88</v>
      </c>
      <c r="P7" s="57">
        <f>MIN(J7:O7)</f>
        <v>1.4</v>
      </c>
      <c r="Q7" s="25"/>
      <c r="R7" s="26"/>
    </row>
    <row r="8" spans="2:18" ht="14.85" customHeight="1" x14ac:dyDescent="0.2">
      <c r="B8" s="10">
        <v>2</v>
      </c>
      <c r="C8" s="61" t="s">
        <v>88</v>
      </c>
      <c r="D8" s="62" t="s">
        <v>88</v>
      </c>
      <c r="E8" s="62" t="s">
        <v>88</v>
      </c>
      <c r="F8" s="62" t="s">
        <v>88</v>
      </c>
      <c r="G8" s="62">
        <v>2.1000000000000001E-2</v>
      </c>
      <c r="H8" s="62" t="s">
        <v>88</v>
      </c>
      <c r="I8" s="62">
        <f>MAX(C8:H8)</f>
        <v>2.1000000000000001E-2</v>
      </c>
      <c r="J8" s="61" t="s">
        <v>88</v>
      </c>
      <c r="K8" s="62" t="s">
        <v>88</v>
      </c>
      <c r="L8" s="62" t="s">
        <v>88</v>
      </c>
      <c r="M8" s="62" t="s">
        <v>88</v>
      </c>
      <c r="N8" s="62">
        <v>1.3</v>
      </c>
      <c r="O8" s="62" t="s">
        <v>88</v>
      </c>
      <c r="P8" s="58">
        <f>MIN(J8:O8)</f>
        <v>1.3</v>
      </c>
      <c r="Q8" s="27"/>
      <c r="R8" s="28"/>
    </row>
    <row r="9" spans="2:18" ht="14.85" customHeight="1" x14ac:dyDescent="0.2">
      <c r="B9" s="10">
        <v>3</v>
      </c>
      <c r="C9" s="61" t="s">
        <v>88</v>
      </c>
      <c r="D9" s="62" t="s">
        <v>88</v>
      </c>
      <c r="E9" s="62">
        <v>2.1000000000000001E-2</v>
      </c>
      <c r="F9" s="62" t="s">
        <v>88</v>
      </c>
      <c r="G9" s="62" t="s">
        <v>88</v>
      </c>
      <c r="H9" s="62" t="s">
        <v>88</v>
      </c>
      <c r="I9" s="62">
        <f t="shared" ref="I9:I36" si="0">MAX(C9:H9)</f>
        <v>2.1000000000000001E-2</v>
      </c>
      <c r="J9" s="61" t="s">
        <v>88</v>
      </c>
      <c r="K9" s="62" t="s">
        <v>88</v>
      </c>
      <c r="L9" s="62">
        <v>1.3</v>
      </c>
      <c r="M9" s="62" t="s">
        <v>88</v>
      </c>
      <c r="N9" s="62" t="s">
        <v>88</v>
      </c>
      <c r="O9" s="62" t="s">
        <v>88</v>
      </c>
      <c r="P9" s="58">
        <f t="shared" ref="P9:P36" si="1">MIN(J9:O9)</f>
        <v>1.3</v>
      </c>
      <c r="Q9" s="27"/>
      <c r="R9" s="28"/>
    </row>
    <row r="10" spans="2:18" ht="14.85" customHeight="1" x14ac:dyDescent="0.2">
      <c r="B10" s="10">
        <v>4</v>
      </c>
      <c r="C10" s="61" t="s">
        <v>88</v>
      </c>
      <c r="D10" s="62" t="s">
        <v>88</v>
      </c>
      <c r="E10" s="62" t="s">
        <v>88</v>
      </c>
      <c r="F10" s="62" t="s">
        <v>88</v>
      </c>
      <c r="G10" s="62">
        <v>2.1000000000000001E-2</v>
      </c>
      <c r="H10" s="62" t="s">
        <v>88</v>
      </c>
      <c r="I10" s="62">
        <f t="shared" si="0"/>
        <v>2.1000000000000001E-2</v>
      </c>
      <c r="J10" s="61" t="s">
        <v>88</v>
      </c>
      <c r="K10" s="62" t="s">
        <v>88</v>
      </c>
      <c r="L10" s="62" t="s">
        <v>88</v>
      </c>
      <c r="M10" s="62" t="s">
        <v>88</v>
      </c>
      <c r="N10" s="62">
        <v>1.6</v>
      </c>
      <c r="O10" s="62" t="s">
        <v>88</v>
      </c>
      <c r="P10" s="58">
        <f t="shared" si="1"/>
        <v>1.6</v>
      </c>
      <c r="Q10" s="27"/>
      <c r="R10" s="28"/>
    </row>
    <row r="11" spans="2:18" ht="14.85" customHeight="1" x14ac:dyDescent="0.2">
      <c r="B11" s="10">
        <v>5</v>
      </c>
      <c r="C11" s="61" t="s">
        <v>88</v>
      </c>
      <c r="D11" s="62" t="s">
        <v>88</v>
      </c>
      <c r="E11" s="62">
        <v>2.1000000000000001E-2</v>
      </c>
      <c r="F11" s="62" t="s">
        <v>88</v>
      </c>
      <c r="G11" s="62" t="s">
        <v>88</v>
      </c>
      <c r="H11" s="62" t="s">
        <v>88</v>
      </c>
      <c r="I11" s="62">
        <f t="shared" si="0"/>
        <v>2.1000000000000001E-2</v>
      </c>
      <c r="J11" s="61" t="s">
        <v>88</v>
      </c>
      <c r="K11" s="62" t="s">
        <v>88</v>
      </c>
      <c r="L11" s="62">
        <v>1.4</v>
      </c>
      <c r="M11" s="62" t="s">
        <v>88</v>
      </c>
      <c r="N11" s="62" t="s">
        <v>88</v>
      </c>
      <c r="O11" s="62" t="s">
        <v>88</v>
      </c>
      <c r="P11" s="58">
        <f t="shared" si="1"/>
        <v>1.4</v>
      </c>
      <c r="Q11" s="27"/>
      <c r="R11" s="28"/>
    </row>
    <row r="12" spans="2:18" ht="14.85" customHeight="1" x14ac:dyDescent="0.2">
      <c r="B12" s="10">
        <v>6</v>
      </c>
      <c r="C12" s="61" t="s">
        <v>88</v>
      </c>
      <c r="D12" s="62" t="s">
        <v>88</v>
      </c>
      <c r="E12" s="62" t="s">
        <v>88</v>
      </c>
      <c r="F12" s="62" t="s">
        <v>88</v>
      </c>
      <c r="G12" s="62">
        <v>2.1000000000000001E-2</v>
      </c>
      <c r="H12" s="62" t="s">
        <v>88</v>
      </c>
      <c r="I12" s="62">
        <f t="shared" si="0"/>
        <v>2.1000000000000001E-2</v>
      </c>
      <c r="J12" s="61" t="s">
        <v>88</v>
      </c>
      <c r="K12" s="62" t="s">
        <v>88</v>
      </c>
      <c r="L12" s="62" t="s">
        <v>88</v>
      </c>
      <c r="M12" s="62" t="s">
        <v>88</v>
      </c>
      <c r="N12" s="62">
        <v>1.4</v>
      </c>
      <c r="O12" s="62" t="s">
        <v>88</v>
      </c>
      <c r="P12" s="58">
        <f t="shared" si="1"/>
        <v>1.4</v>
      </c>
      <c r="Q12" s="27"/>
      <c r="R12" s="28"/>
    </row>
    <row r="13" spans="2:18" ht="14.85" customHeight="1" x14ac:dyDescent="0.2">
      <c r="B13" s="10">
        <v>7</v>
      </c>
      <c r="C13" s="61" t="s">
        <v>88</v>
      </c>
      <c r="D13" s="62" t="s">
        <v>88</v>
      </c>
      <c r="E13" s="62" t="s">
        <v>88</v>
      </c>
      <c r="F13" s="62" t="s">
        <v>88</v>
      </c>
      <c r="G13" s="62">
        <v>2.1000000000000001E-2</v>
      </c>
      <c r="H13" s="62" t="s">
        <v>88</v>
      </c>
      <c r="I13" s="62">
        <f t="shared" si="0"/>
        <v>2.1000000000000001E-2</v>
      </c>
      <c r="J13" s="61" t="s">
        <v>88</v>
      </c>
      <c r="K13" s="62" t="s">
        <v>88</v>
      </c>
      <c r="L13" s="62" t="s">
        <v>88</v>
      </c>
      <c r="M13" s="62" t="s">
        <v>88</v>
      </c>
      <c r="N13" s="62">
        <v>1.4</v>
      </c>
      <c r="O13" s="62" t="s">
        <v>88</v>
      </c>
      <c r="P13" s="58">
        <f t="shared" si="1"/>
        <v>1.4</v>
      </c>
      <c r="Q13" s="27"/>
      <c r="R13" s="28"/>
    </row>
    <row r="14" spans="2:18" ht="14.85" customHeight="1" x14ac:dyDescent="0.2">
      <c r="B14" s="10">
        <v>8</v>
      </c>
      <c r="C14" s="61" t="s">
        <v>88</v>
      </c>
      <c r="D14" s="62" t="s">
        <v>88</v>
      </c>
      <c r="E14" s="62" t="s">
        <v>88</v>
      </c>
      <c r="F14" s="62" t="s">
        <v>88</v>
      </c>
      <c r="G14" s="62" t="s">
        <v>88</v>
      </c>
      <c r="H14" s="62">
        <v>2.1000000000000001E-2</v>
      </c>
      <c r="I14" s="62">
        <f t="shared" si="0"/>
        <v>2.1000000000000001E-2</v>
      </c>
      <c r="J14" s="61" t="s">
        <v>88</v>
      </c>
      <c r="K14" s="62" t="s">
        <v>88</v>
      </c>
      <c r="L14" s="62" t="s">
        <v>88</v>
      </c>
      <c r="M14" s="62" t="s">
        <v>88</v>
      </c>
      <c r="N14" s="62" t="s">
        <v>88</v>
      </c>
      <c r="O14" s="62">
        <v>1.4</v>
      </c>
      <c r="P14" s="58">
        <f t="shared" si="1"/>
        <v>1.4</v>
      </c>
      <c r="Q14" s="27"/>
      <c r="R14" s="28"/>
    </row>
    <row r="15" spans="2:18" ht="14.85" customHeight="1" x14ac:dyDescent="0.2">
      <c r="B15" s="10">
        <v>9</v>
      </c>
      <c r="C15" s="61" t="s">
        <v>88</v>
      </c>
      <c r="D15" s="62" t="s">
        <v>88</v>
      </c>
      <c r="E15" s="62" t="s">
        <v>88</v>
      </c>
      <c r="F15" s="62">
        <v>2.1000000000000001E-2</v>
      </c>
      <c r="G15" s="62" t="s">
        <v>88</v>
      </c>
      <c r="H15" s="62" t="s">
        <v>88</v>
      </c>
      <c r="I15" s="62">
        <f t="shared" si="0"/>
        <v>2.1000000000000001E-2</v>
      </c>
      <c r="J15" s="61" t="s">
        <v>88</v>
      </c>
      <c r="K15" s="62" t="s">
        <v>88</v>
      </c>
      <c r="L15" s="62" t="s">
        <v>88</v>
      </c>
      <c r="M15" s="62">
        <v>1.3</v>
      </c>
      <c r="N15" s="62" t="s">
        <v>88</v>
      </c>
      <c r="O15" s="62" t="s">
        <v>88</v>
      </c>
      <c r="P15" s="58">
        <f t="shared" si="1"/>
        <v>1.3</v>
      </c>
      <c r="Q15" s="27"/>
      <c r="R15" s="28"/>
    </row>
    <row r="16" spans="2:18" ht="14.85" customHeight="1" x14ac:dyDescent="0.2">
      <c r="B16" s="10">
        <v>10</v>
      </c>
      <c r="C16" s="61" t="s">
        <v>88</v>
      </c>
      <c r="D16" s="62" t="s">
        <v>88</v>
      </c>
      <c r="E16" s="62" t="s">
        <v>88</v>
      </c>
      <c r="F16" s="62" t="s">
        <v>88</v>
      </c>
      <c r="G16" s="62">
        <v>2.1000000000000001E-2</v>
      </c>
      <c r="H16" s="62" t="s">
        <v>88</v>
      </c>
      <c r="I16" s="62">
        <f t="shared" si="0"/>
        <v>2.1000000000000001E-2</v>
      </c>
      <c r="J16" s="61" t="s">
        <v>88</v>
      </c>
      <c r="K16" s="62" t="s">
        <v>88</v>
      </c>
      <c r="L16" s="62" t="s">
        <v>88</v>
      </c>
      <c r="M16" s="62" t="s">
        <v>88</v>
      </c>
      <c r="N16" s="62">
        <v>1.5</v>
      </c>
      <c r="O16" s="62" t="s">
        <v>88</v>
      </c>
      <c r="P16" s="58">
        <f t="shared" si="1"/>
        <v>1.5</v>
      </c>
      <c r="Q16" s="27"/>
      <c r="R16" s="28"/>
    </row>
    <row r="17" spans="2:18" ht="14.85" customHeight="1" x14ac:dyDescent="0.2">
      <c r="B17" s="10">
        <v>11</v>
      </c>
      <c r="C17" s="61" t="s">
        <v>88</v>
      </c>
      <c r="D17" s="62" t="s">
        <v>88</v>
      </c>
      <c r="E17" s="62" t="s">
        <v>88</v>
      </c>
      <c r="F17" s="62">
        <v>2.1000000000000001E-2</v>
      </c>
      <c r="G17" s="62" t="s">
        <v>88</v>
      </c>
      <c r="H17" s="62" t="s">
        <v>88</v>
      </c>
      <c r="I17" s="62">
        <f t="shared" si="0"/>
        <v>2.1000000000000001E-2</v>
      </c>
      <c r="J17" s="61" t="s">
        <v>88</v>
      </c>
      <c r="K17" s="62" t="s">
        <v>88</v>
      </c>
      <c r="L17" s="62" t="s">
        <v>88</v>
      </c>
      <c r="M17" s="62">
        <v>1.5</v>
      </c>
      <c r="N17" s="62" t="s">
        <v>88</v>
      </c>
      <c r="O17" s="62" t="s">
        <v>88</v>
      </c>
      <c r="P17" s="58">
        <f t="shared" si="1"/>
        <v>1.5</v>
      </c>
      <c r="Q17" s="27"/>
      <c r="R17" s="28"/>
    </row>
    <row r="18" spans="2:18" ht="14.85" customHeight="1" x14ac:dyDescent="0.2">
      <c r="B18" s="10">
        <v>12</v>
      </c>
      <c r="C18" s="61" t="s">
        <v>88</v>
      </c>
      <c r="D18" s="62" t="s">
        <v>88</v>
      </c>
      <c r="E18" s="62" t="s">
        <v>88</v>
      </c>
      <c r="F18" s="62">
        <v>2.1000000000000001E-2</v>
      </c>
      <c r="G18" s="62" t="s">
        <v>88</v>
      </c>
      <c r="H18" s="62" t="s">
        <v>88</v>
      </c>
      <c r="I18" s="62">
        <f t="shared" si="0"/>
        <v>2.1000000000000001E-2</v>
      </c>
      <c r="J18" s="61" t="s">
        <v>88</v>
      </c>
      <c r="K18" s="62" t="s">
        <v>88</v>
      </c>
      <c r="L18" s="62" t="s">
        <v>88</v>
      </c>
      <c r="M18" s="62">
        <v>1.3</v>
      </c>
      <c r="N18" s="62" t="s">
        <v>88</v>
      </c>
      <c r="O18" s="62" t="s">
        <v>88</v>
      </c>
      <c r="P18" s="58">
        <f t="shared" si="1"/>
        <v>1.3</v>
      </c>
      <c r="Q18" s="27"/>
      <c r="R18" s="28"/>
    </row>
    <row r="19" spans="2:18" ht="14.85" customHeight="1" x14ac:dyDescent="0.2">
      <c r="B19" s="10">
        <v>13</v>
      </c>
      <c r="C19" s="61" t="s">
        <v>88</v>
      </c>
      <c r="D19" s="62" t="s">
        <v>88</v>
      </c>
      <c r="E19" s="62" t="s">
        <v>88</v>
      </c>
      <c r="F19" s="62" t="s">
        <v>88</v>
      </c>
      <c r="G19" s="62">
        <v>2.1000000000000001E-2</v>
      </c>
      <c r="H19" s="62" t="s">
        <v>88</v>
      </c>
      <c r="I19" s="62">
        <f t="shared" si="0"/>
        <v>2.1000000000000001E-2</v>
      </c>
      <c r="J19" s="61" t="s">
        <v>88</v>
      </c>
      <c r="K19" s="62" t="s">
        <v>88</v>
      </c>
      <c r="L19" s="62" t="s">
        <v>88</v>
      </c>
      <c r="M19" s="62" t="s">
        <v>88</v>
      </c>
      <c r="N19" s="62">
        <v>1.4</v>
      </c>
      <c r="O19" s="62" t="s">
        <v>88</v>
      </c>
      <c r="P19" s="58">
        <f t="shared" si="1"/>
        <v>1.4</v>
      </c>
      <c r="Q19" s="27"/>
      <c r="R19" s="28"/>
    </row>
    <row r="20" spans="2:18" ht="14.85" customHeight="1" x14ac:dyDescent="0.2">
      <c r="B20" s="10">
        <v>14</v>
      </c>
      <c r="C20" s="61" t="s">
        <v>88</v>
      </c>
      <c r="D20" s="62" t="s">
        <v>88</v>
      </c>
      <c r="E20" s="62" t="s">
        <v>88</v>
      </c>
      <c r="F20" s="62">
        <v>2.1000000000000001E-2</v>
      </c>
      <c r="G20" s="62" t="s">
        <v>88</v>
      </c>
      <c r="H20" s="62" t="s">
        <v>88</v>
      </c>
      <c r="I20" s="62">
        <f t="shared" si="0"/>
        <v>2.1000000000000001E-2</v>
      </c>
      <c r="J20" s="61" t="s">
        <v>88</v>
      </c>
      <c r="K20" s="62" t="s">
        <v>88</v>
      </c>
      <c r="L20" s="62" t="s">
        <v>88</v>
      </c>
      <c r="M20" s="62">
        <v>1.4</v>
      </c>
      <c r="N20" s="62" t="s">
        <v>88</v>
      </c>
      <c r="O20" s="62" t="s">
        <v>88</v>
      </c>
      <c r="P20" s="58">
        <f t="shared" si="1"/>
        <v>1.4</v>
      </c>
      <c r="Q20" s="27"/>
      <c r="R20" s="28"/>
    </row>
    <row r="21" spans="2:18" ht="14.85" customHeight="1" x14ac:dyDescent="0.2">
      <c r="B21" s="10">
        <v>15</v>
      </c>
      <c r="C21" s="61" t="s">
        <v>88</v>
      </c>
      <c r="D21" s="62" t="s">
        <v>88</v>
      </c>
      <c r="E21" s="62" t="s">
        <v>88</v>
      </c>
      <c r="F21" s="62">
        <v>2.1000000000000001E-2</v>
      </c>
      <c r="G21" s="62" t="s">
        <v>88</v>
      </c>
      <c r="H21" s="62" t="s">
        <v>88</v>
      </c>
      <c r="I21" s="62">
        <f t="shared" si="0"/>
        <v>2.1000000000000001E-2</v>
      </c>
      <c r="J21" s="61" t="s">
        <v>88</v>
      </c>
      <c r="K21" s="62" t="s">
        <v>88</v>
      </c>
      <c r="L21" s="62" t="s">
        <v>88</v>
      </c>
      <c r="M21" s="62">
        <v>1.4</v>
      </c>
      <c r="N21" s="62" t="s">
        <v>88</v>
      </c>
      <c r="O21" s="62" t="s">
        <v>88</v>
      </c>
      <c r="P21" s="58">
        <f t="shared" si="1"/>
        <v>1.4</v>
      </c>
      <c r="Q21" s="27"/>
      <c r="R21" s="28"/>
    </row>
    <row r="22" spans="2:18" ht="14.85" customHeight="1" x14ac:dyDescent="0.2">
      <c r="B22" s="10">
        <v>16</v>
      </c>
      <c r="C22" s="61" t="s">
        <v>88</v>
      </c>
      <c r="D22" s="62" t="s">
        <v>88</v>
      </c>
      <c r="E22" s="62" t="s">
        <v>88</v>
      </c>
      <c r="F22" s="62" t="s">
        <v>88</v>
      </c>
      <c r="G22" s="62">
        <v>2.1000000000000001E-2</v>
      </c>
      <c r="H22" s="62" t="s">
        <v>88</v>
      </c>
      <c r="I22" s="62">
        <f t="shared" si="0"/>
        <v>2.1000000000000001E-2</v>
      </c>
      <c r="J22" s="61" t="s">
        <v>88</v>
      </c>
      <c r="K22" s="62" t="s">
        <v>88</v>
      </c>
      <c r="L22" s="62" t="s">
        <v>88</v>
      </c>
      <c r="M22" s="62" t="s">
        <v>88</v>
      </c>
      <c r="N22" s="62">
        <v>1.3</v>
      </c>
      <c r="O22" s="62" t="s">
        <v>88</v>
      </c>
      <c r="P22" s="58">
        <f t="shared" si="1"/>
        <v>1.3</v>
      </c>
      <c r="Q22" s="27"/>
      <c r="R22" s="28"/>
    </row>
    <row r="23" spans="2:18" ht="14.85" customHeight="1" x14ac:dyDescent="0.2">
      <c r="B23" s="10">
        <v>17</v>
      </c>
      <c r="C23" s="61" t="s">
        <v>88</v>
      </c>
      <c r="D23" s="62" t="s">
        <v>88</v>
      </c>
      <c r="E23" s="62" t="s">
        <v>88</v>
      </c>
      <c r="F23" s="62">
        <v>2.1000000000000001E-2</v>
      </c>
      <c r="G23" s="62" t="s">
        <v>88</v>
      </c>
      <c r="H23" s="62" t="s">
        <v>88</v>
      </c>
      <c r="I23" s="62">
        <f t="shared" si="0"/>
        <v>2.1000000000000001E-2</v>
      </c>
      <c r="J23" s="61" t="s">
        <v>88</v>
      </c>
      <c r="K23" s="62" t="s">
        <v>88</v>
      </c>
      <c r="L23" s="62" t="s">
        <v>88</v>
      </c>
      <c r="M23" s="62">
        <v>1.5</v>
      </c>
      <c r="N23" s="62" t="s">
        <v>88</v>
      </c>
      <c r="O23" s="62" t="s">
        <v>88</v>
      </c>
      <c r="P23" s="58">
        <f t="shared" si="1"/>
        <v>1.5</v>
      </c>
      <c r="Q23" s="27"/>
      <c r="R23" s="28"/>
    </row>
    <row r="24" spans="2:18" ht="14.85" customHeight="1" x14ac:dyDescent="0.2">
      <c r="B24" s="10">
        <v>18</v>
      </c>
      <c r="C24" s="61" t="s">
        <v>88</v>
      </c>
      <c r="D24" s="62" t="s">
        <v>88</v>
      </c>
      <c r="E24" s="62" t="s">
        <v>88</v>
      </c>
      <c r="F24" s="62">
        <v>2.1000000000000001E-2</v>
      </c>
      <c r="G24" s="62" t="s">
        <v>88</v>
      </c>
      <c r="H24" s="62" t="s">
        <v>88</v>
      </c>
      <c r="I24" s="62">
        <f t="shared" si="0"/>
        <v>2.1000000000000001E-2</v>
      </c>
      <c r="J24" s="61" t="s">
        <v>88</v>
      </c>
      <c r="K24" s="62" t="s">
        <v>88</v>
      </c>
      <c r="L24" s="62" t="s">
        <v>88</v>
      </c>
      <c r="M24" s="62">
        <v>1.4</v>
      </c>
      <c r="N24" s="62" t="s">
        <v>88</v>
      </c>
      <c r="O24" s="62" t="s">
        <v>88</v>
      </c>
      <c r="P24" s="58">
        <f t="shared" si="1"/>
        <v>1.4</v>
      </c>
      <c r="Q24" s="27"/>
      <c r="R24" s="28"/>
    </row>
    <row r="25" spans="2:18" ht="14.85" customHeight="1" x14ac:dyDescent="0.2">
      <c r="B25" s="10">
        <v>19</v>
      </c>
      <c r="C25" s="61" t="s">
        <v>88</v>
      </c>
      <c r="D25" s="62" t="s">
        <v>88</v>
      </c>
      <c r="E25" s="62" t="s">
        <v>88</v>
      </c>
      <c r="F25" s="62">
        <v>2.1999999999999999E-2</v>
      </c>
      <c r="G25" s="62" t="s">
        <v>88</v>
      </c>
      <c r="H25" s="62" t="s">
        <v>88</v>
      </c>
      <c r="I25" s="62">
        <f t="shared" si="0"/>
        <v>2.1999999999999999E-2</v>
      </c>
      <c r="J25" s="61" t="s">
        <v>88</v>
      </c>
      <c r="K25" s="62" t="s">
        <v>88</v>
      </c>
      <c r="L25" s="62" t="s">
        <v>88</v>
      </c>
      <c r="M25" s="62">
        <v>1.3</v>
      </c>
      <c r="N25" s="62" t="s">
        <v>88</v>
      </c>
      <c r="O25" s="62" t="s">
        <v>88</v>
      </c>
      <c r="P25" s="58">
        <f t="shared" si="1"/>
        <v>1.3</v>
      </c>
      <c r="Q25" s="27"/>
      <c r="R25" s="28"/>
    </row>
    <row r="26" spans="2:18" ht="14.85" customHeight="1" x14ac:dyDescent="0.2">
      <c r="B26" s="10">
        <v>20</v>
      </c>
      <c r="C26" s="61" t="s">
        <v>88</v>
      </c>
      <c r="D26" s="62" t="s">
        <v>88</v>
      </c>
      <c r="E26" s="62" t="s">
        <v>88</v>
      </c>
      <c r="F26" s="62">
        <v>2.1000000000000001E-2</v>
      </c>
      <c r="G26" s="62" t="s">
        <v>88</v>
      </c>
      <c r="H26" s="62" t="s">
        <v>88</v>
      </c>
      <c r="I26" s="62">
        <f t="shared" si="0"/>
        <v>2.1000000000000001E-2</v>
      </c>
      <c r="J26" s="61" t="s">
        <v>88</v>
      </c>
      <c r="K26" s="62" t="s">
        <v>88</v>
      </c>
      <c r="L26" s="62" t="s">
        <v>88</v>
      </c>
      <c r="M26" s="62">
        <v>1.4</v>
      </c>
      <c r="N26" s="62" t="s">
        <v>88</v>
      </c>
      <c r="O26" s="62" t="s">
        <v>88</v>
      </c>
      <c r="P26" s="58">
        <f t="shared" si="1"/>
        <v>1.4</v>
      </c>
      <c r="Q26" s="27"/>
      <c r="R26" s="28"/>
    </row>
    <row r="27" spans="2:18" ht="14.85" customHeight="1" x14ac:dyDescent="0.2">
      <c r="B27" s="10">
        <v>21</v>
      </c>
      <c r="C27" s="61" t="s">
        <v>88</v>
      </c>
      <c r="D27" s="62" t="s">
        <v>88</v>
      </c>
      <c r="E27" s="62" t="s">
        <v>88</v>
      </c>
      <c r="F27" s="62">
        <v>2.1999999999999999E-2</v>
      </c>
      <c r="G27" s="62" t="s">
        <v>88</v>
      </c>
      <c r="H27" s="62" t="s">
        <v>88</v>
      </c>
      <c r="I27" s="62">
        <f t="shared" si="0"/>
        <v>2.1999999999999999E-2</v>
      </c>
      <c r="J27" s="61" t="s">
        <v>88</v>
      </c>
      <c r="K27" s="62" t="s">
        <v>88</v>
      </c>
      <c r="L27" s="62" t="s">
        <v>88</v>
      </c>
      <c r="M27" s="62">
        <v>1.4</v>
      </c>
      <c r="N27" s="62" t="s">
        <v>88</v>
      </c>
      <c r="O27" s="62" t="s">
        <v>88</v>
      </c>
      <c r="P27" s="58">
        <f t="shared" si="1"/>
        <v>1.4</v>
      </c>
      <c r="Q27" s="27"/>
      <c r="R27" s="28"/>
    </row>
    <row r="28" spans="2:18" ht="14.85" customHeight="1" x14ac:dyDescent="0.2">
      <c r="B28" s="10">
        <v>22</v>
      </c>
      <c r="C28" s="61" t="s">
        <v>88</v>
      </c>
      <c r="D28" s="62" t="s">
        <v>88</v>
      </c>
      <c r="E28" s="62" t="s">
        <v>88</v>
      </c>
      <c r="F28" s="62" t="s">
        <v>88</v>
      </c>
      <c r="G28" s="62">
        <v>2.1999999999999999E-2</v>
      </c>
      <c r="H28" s="62" t="s">
        <v>88</v>
      </c>
      <c r="I28" s="62">
        <f t="shared" si="0"/>
        <v>2.1999999999999999E-2</v>
      </c>
      <c r="J28" s="61" t="s">
        <v>88</v>
      </c>
      <c r="K28" s="62" t="s">
        <v>88</v>
      </c>
      <c r="L28" s="62" t="s">
        <v>88</v>
      </c>
      <c r="M28" s="62" t="s">
        <v>88</v>
      </c>
      <c r="N28" s="62">
        <v>1.4</v>
      </c>
      <c r="O28" s="62" t="s">
        <v>88</v>
      </c>
      <c r="P28" s="58">
        <f t="shared" si="1"/>
        <v>1.4</v>
      </c>
      <c r="Q28" s="27"/>
      <c r="R28" s="28"/>
    </row>
    <row r="29" spans="2:18" ht="14.85" customHeight="1" x14ac:dyDescent="0.2">
      <c r="B29" s="10">
        <v>23</v>
      </c>
      <c r="C29" s="61" t="s">
        <v>88</v>
      </c>
      <c r="D29" s="62" t="s">
        <v>88</v>
      </c>
      <c r="E29" s="62" t="s">
        <v>88</v>
      </c>
      <c r="F29" s="62">
        <v>2.1999999999999999E-2</v>
      </c>
      <c r="G29" s="62" t="s">
        <v>88</v>
      </c>
      <c r="H29" s="62" t="s">
        <v>88</v>
      </c>
      <c r="I29" s="62">
        <f t="shared" si="0"/>
        <v>2.1999999999999999E-2</v>
      </c>
      <c r="J29" s="61" t="s">
        <v>88</v>
      </c>
      <c r="K29" s="62" t="s">
        <v>88</v>
      </c>
      <c r="L29" s="62" t="s">
        <v>88</v>
      </c>
      <c r="M29" s="62">
        <v>2.2000000000000002</v>
      </c>
      <c r="N29" s="62" t="s">
        <v>88</v>
      </c>
      <c r="O29" s="62" t="s">
        <v>88</v>
      </c>
      <c r="P29" s="58">
        <f t="shared" si="1"/>
        <v>2.2000000000000002</v>
      </c>
      <c r="Q29" s="27"/>
      <c r="R29" s="28"/>
    </row>
    <row r="30" spans="2:18" ht="14.85" customHeight="1" x14ac:dyDescent="0.2">
      <c r="B30" s="10">
        <v>24</v>
      </c>
      <c r="C30" s="61" t="s">
        <v>88</v>
      </c>
      <c r="D30" s="62" t="s">
        <v>88</v>
      </c>
      <c r="E30" s="62" t="s">
        <v>88</v>
      </c>
      <c r="F30" s="62" t="s">
        <v>88</v>
      </c>
      <c r="G30" s="62">
        <v>2.5000000000000001E-2</v>
      </c>
      <c r="H30" s="62" t="s">
        <v>88</v>
      </c>
      <c r="I30" s="62">
        <f t="shared" si="0"/>
        <v>2.5000000000000001E-2</v>
      </c>
      <c r="J30" s="61" t="s">
        <v>88</v>
      </c>
      <c r="K30" s="62" t="s">
        <v>88</v>
      </c>
      <c r="L30" s="62" t="s">
        <v>88</v>
      </c>
      <c r="M30" s="62" t="s">
        <v>88</v>
      </c>
      <c r="N30" s="62">
        <v>1.5</v>
      </c>
      <c r="O30" s="62" t="s">
        <v>88</v>
      </c>
      <c r="P30" s="58">
        <f t="shared" si="1"/>
        <v>1.5</v>
      </c>
      <c r="Q30" s="27"/>
      <c r="R30" s="28"/>
    </row>
    <row r="31" spans="2:18" ht="14.85" customHeight="1" x14ac:dyDescent="0.2">
      <c r="B31" s="10">
        <v>25</v>
      </c>
      <c r="C31" s="61" t="s">
        <v>88</v>
      </c>
      <c r="D31" s="62" t="s">
        <v>88</v>
      </c>
      <c r="E31" s="62" t="s">
        <v>88</v>
      </c>
      <c r="F31" s="62">
        <v>2.1999999999999999E-2</v>
      </c>
      <c r="G31" s="62" t="s">
        <v>88</v>
      </c>
      <c r="H31" s="62" t="s">
        <v>88</v>
      </c>
      <c r="I31" s="62">
        <f t="shared" si="0"/>
        <v>2.1999999999999999E-2</v>
      </c>
      <c r="J31" s="61" t="s">
        <v>88</v>
      </c>
      <c r="K31" s="62" t="s">
        <v>88</v>
      </c>
      <c r="L31" s="62" t="s">
        <v>88</v>
      </c>
      <c r="M31" s="62">
        <v>1.5</v>
      </c>
      <c r="N31" s="62" t="s">
        <v>88</v>
      </c>
      <c r="O31" s="62" t="s">
        <v>88</v>
      </c>
      <c r="P31" s="58">
        <f t="shared" si="1"/>
        <v>1.5</v>
      </c>
      <c r="Q31" s="27"/>
      <c r="R31" s="28"/>
    </row>
    <row r="32" spans="2:18" ht="14.85" customHeight="1" x14ac:dyDescent="0.2">
      <c r="B32" s="10">
        <v>26</v>
      </c>
      <c r="C32" s="61" t="s">
        <v>88</v>
      </c>
      <c r="D32" s="62" t="s">
        <v>88</v>
      </c>
      <c r="E32" s="62">
        <v>2.3E-2</v>
      </c>
      <c r="F32" s="62" t="s">
        <v>88</v>
      </c>
      <c r="G32" s="62" t="s">
        <v>88</v>
      </c>
      <c r="H32" s="62" t="s">
        <v>88</v>
      </c>
      <c r="I32" s="62">
        <f t="shared" si="0"/>
        <v>2.3E-2</v>
      </c>
      <c r="J32" s="61" t="s">
        <v>88</v>
      </c>
      <c r="K32" s="62" t="s">
        <v>88</v>
      </c>
      <c r="L32" s="62">
        <v>1.3</v>
      </c>
      <c r="M32" s="62" t="s">
        <v>88</v>
      </c>
      <c r="N32" s="62" t="s">
        <v>88</v>
      </c>
      <c r="O32" s="62" t="s">
        <v>88</v>
      </c>
      <c r="P32" s="58">
        <f t="shared" si="1"/>
        <v>1.3</v>
      </c>
      <c r="Q32" s="27"/>
      <c r="R32" s="28"/>
    </row>
    <row r="33" spans="2:18" ht="14.85" customHeight="1" x14ac:dyDescent="0.2">
      <c r="B33" s="10">
        <v>27</v>
      </c>
      <c r="C33" s="61" t="s">
        <v>88</v>
      </c>
      <c r="D33" s="62" t="s">
        <v>88</v>
      </c>
      <c r="E33" s="62" t="s">
        <v>88</v>
      </c>
      <c r="F33" s="62" t="s">
        <v>88</v>
      </c>
      <c r="G33" s="62">
        <v>2.3E-2</v>
      </c>
      <c r="H33" s="62" t="s">
        <v>88</v>
      </c>
      <c r="I33" s="62">
        <f t="shared" si="0"/>
        <v>2.3E-2</v>
      </c>
      <c r="J33" s="61" t="s">
        <v>88</v>
      </c>
      <c r="K33" s="62" t="s">
        <v>88</v>
      </c>
      <c r="L33" s="62" t="s">
        <v>88</v>
      </c>
      <c r="M33" s="62" t="s">
        <v>88</v>
      </c>
      <c r="N33" s="62">
        <v>1.3</v>
      </c>
      <c r="O33" s="62" t="s">
        <v>88</v>
      </c>
      <c r="P33" s="58">
        <f t="shared" si="1"/>
        <v>1.3</v>
      </c>
      <c r="Q33" s="27"/>
      <c r="R33" s="28"/>
    </row>
    <row r="34" spans="2:18" ht="14.85" customHeight="1" x14ac:dyDescent="0.2">
      <c r="B34" s="10">
        <v>28</v>
      </c>
      <c r="C34" s="61" t="s">
        <v>88</v>
      </c>
      <c r="D34" s="62" t="s">
        <v>88</v>
      </c>
      <c r="E34" s="62" t="s">
        <v>88</v>
      </c>
      <c r="F34" s="62" t="s">
        <v>88</v>
      </c>
      <c r="G34" s="62">
        <v>2.1999999999999999E-2</v>
      </c>
      <c r="H34" s="62" t="s">
        <v>88</v>
      </c>
      <c r="I34" s="62">
        <f t="shared" si="0"/>
        <v>2.1999999999999999E-2</v>
      </c>
      <c r="J34" s="61" t="s">
        <v>88</v>
      </c>
      <c r="K34" s="62" t="s">
        <v>88</v>
      </c>
      <c r="L34" s="62" t="s">
        <v>88</v>
      </c>
      <c r="M34" s="62" t="s">
        <v>88</v>
      </c>
      <c r="N34" s="62">
        <v>1.5</v>
      </c>
      <c r="O34" s="62" t="s">
        <v>88</v>
      </c>
      <c r="P34" s="58">
        <f t="shared" si="1"/>
        <v>1.5</v>
      </c>
      <c r="Q34" s="27"/>
      <c r="R34" s="28"/>
    </row>
    <row r="35" spans="2:18" ht="14.85" customHeight="1" x14ac:dyDescent="0.2">
      <c r="B35" s="10">
        <v>29</v>
      </c>
      <c r="C35" s="61" t="s">
        <v>88</v>
      </c>
      <c r="D35" s="62" t="s">
        <v>88</v>
      </c>
      <c r="E35" s="62">
        <v>2.1999999999999999E-2</v>
      </c>
      <c r="F35" s="62" t="s">
        <v>88</v>
      </c>
      <c r="G35" s="62" t="s">
        <v>88</v>
      </c>
      <c r="H35" s="62" t="s">
        <v>88</v>
      </c>
      <c r="I35" s="62">
        <f t="shared" si="0"/>
        <v>2.1999999999999999E-2</v>
      </c>
      <c r="J35" s="61" t="s">
        <v>88</v>
      </c>
      <c r="K35" s="62" t="s">
        <v>88</v>
      </c>
      <c r="L35" s="62">
        <v>1.5</v>
      </c>
      <c r="M35" s="62" t="s">
        <v>88</v>
      </c>
      <c r="N35" s="62" t="s">
        <v>88</v>
      </c>
      <c r="O35" s="62" t="s">
        <v>88</v>
      </c>
      <c r="P35" s="58">
        <f t="shared" si="1"/>
        <v>1.5</v>
      </c>
      <c r="Q35" s="27"/>
      <c r="R35" s="28"/>
    </row>
    <row r="36" spans="2:18" ht="14.85" customHeight="1" x14ac:dyDescent="0.2">
      <c r="B36" s="10">
        <v>30</v>
      </c>
      <c r="C36" s="61" t="s">
        <v>88</v>
      </c>
      <c r="D36" s="62" t="s">
        <v>88</v>
      </c>
      <c r="E36" s="62" t="s">
        <v>88</v>
      </c>
      <c r="F36" s="62">
        <v>2.1999999999999999E-2</v>
      </c>
      <c r="G36" s="62" t="s">
        <v>88</v>
      </c>
      <c r="H36" s="62" t="s">
        <v>88</v>
      </c>
      <c r="I36" s="62">
        <f t="shared" si="0"/>
        <v>2.1999999999999999E-2</v>
      </c>
      <c r="J36" s="61" t="s">
        <v>88</v>
      </c>
      <c r="K36" s="62" t="s">
        <v>88</v>
      </c>
      <c r="L36" s="62" t="s">
        <v>88</v>
      </c>
      <c r="M36" s="62">
        <v>1.6</v>
      </c>
      <c r="N36" s="62" t="s">
        <v>88</v>
      </c>
      <c r="O36" s="62" t="s">
        <v>88</v>
      </c>
      <c r="P36" s="58">
        <f t="shared" si="1"/>
        <v>1.6</v>
      </c>
      <c r="Q36" s="27"/>
      <c r="R36" s="28"/>
    </row>
    <row r="37" spans="2:18" ht="14.85" customHeight="1" thickBot="1" x14ac:dyDescent="0.25">
      <c r="B37" s="11">
        <v>31</v>
      </c>
      <c r="C37" s="15" t="s">
        <v>88</v>
      </c>
      <c r="D37" s="16" t="s">
        <v>88</v>
      </c>
      <c r="E37" s="16" t="s">
        <v>88</v>
      </c>
      <c r="F37" s="16" t="s">
        <v>88</v>
      </c>
      <c r="G37" s="16">
        <v>2.1999999999999999E-2</v>
      </c>
      <c r="H37" s="16" t="s">
        <v>88</v>
      </c>
      <c r="I37" s="16">
        <f>MAX(C37:H37)</f>
        <v>2.1999999999999999E-2</v>
      </c>
      <c r="J37" s="15" t="s">
        <v>88</v>
      </c>
      <c r="K37" s="16" t="s">
        <v>88</v>
      </c>
      <c r="L37" s="16" t="s">
        <v>88</v>
      </c>
      <c r="M37" s="16" t="s">
        <v>88</v>
      </c>
      <c r="N37" s="16">
        <v>1.6</v>
      </c>
      <c r="O37" s="16" t="s">
        <v>88</v>
      </c>
      <c r="P37" s="16">
        <f>MIN(J37:O37)</f>
        <v>1.6</v>
      </c>
      <c r="Q37" s="29"/>
      <c r="R37" s="30"/>
    </row>
    <row r="38" spans="2:18" x14ac:dyDescent="0.2"/>
  </sheetData>
  <sheetProtection algorithmName="SHA-512" hashValue="3U1PfWKhx53vFtdmxmpjbOhLyzk6v8ynn8UG6HZZbHp1GSQWhdv+Xuw5vkYEQZFrrA43+cckvQ+fv8YkOSEr9Q==" saltValue="255Wq9CWGJVbw9eQCz++qg==" spinCount="100000" sheet="1" objects="1" scenarios="1"/>
  <mergeCells count="23">
    <mergeCell ref="J5:J6"/>
    <mergeCell ref="K5:K6"/>
    <mergeCell ref="B2:I2"/>
    <mergeCell ref="J2:O2"/>
    <mergeCell ref="I5:I6"/>
    <mergeCell ref="N5:N6"/>
    <mergeCell ref="O5:O6"/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</mergeCells>
  <printOptions horizontalCentered="1"/>
  <pageMargins left="0.65" right="0.65" top="0.1" bottom="0.35" header="0" footer="0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Lookup!$G$2:$G$26</xm:f>
          </x14:formula1>
          <xm:sqref>Q7:Q37</xm:sqref>
        </x14:dataValidation>
        <x14:dataValidation type="list" allowBlank="1" showInputMessage="1" showErrorMessage="1">
          <x14:formula1>
            <xm:f>Lookup!$H$2:$H$61</xm:f>
          </x14:formula1>
          <xm:sqref>R7:R37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1"/>
  <sheetViews>
    <sheetView workbookViewId="0">
      <selection activeCell="C11" sqref="C11"/>
    </sheetView>
  </sheetViews>
  <sheetFormatPr defaultColWidth="9" defaultRowHeight="15.75" x14ac:dyDescent="0.25"/>
  <cols>
    <col min="1" max="1" width="8" style="7" bestFit="1" customWidth="1"/>
    <col min="2" max="2" width="7.125" style="7" bestFit="1" customWidth="1"/>
    <col min="3" max="3" width="30.375" style="7" bestFit="1" customWidth="1"/>
    <col min="4" max="4" width="9.375" style="7" customWidth="1"/>
    <col min="5" max="5" width="9" style="7" customWidth="1"/>
    <col min="6" max="6" width="10.25" style="3" customWidth="1"/>
    <col min="7" max="8" width="9" style="3"/>
    <col min="9" max="9" width="21.375" style="3" bestFit="1" customWidth="1"/>
    <col min="10" max="16384" width="9" style="3"/>
  </cols>
  <sheetData>
    <row r="1" spans="1:9" s="1" customFormat="1" ht="32.25" customHeight="1" x14ac:dyDescent="0.25">
      <c r="A1" s="21" t="s">
        <v>8</v>
      </c>
      <c r="B1" s="22" t="s">
        <v>9</v>
      </c>
      <c r="C1" s="22" t="s">
        <v>12</v>
      </c>
      <c r="D1" s="23" t="s">
        <v>28</v>
      </c>
      <c r="E1" s="23" t="s">
        <v>29</v>
      </c>
      <c r="F1" s="23" t="s">
        <v>15</v>
      </c>
      <c r="G1" s="20" t="s">
        <v>53</v>
      </c>
      <c r="H1" s="19" t="s">
        <v>54</v>
      </c>
      <c r="I1" s="19" t="s">
        <v>73</v>
      </c>
    </row>
    <row r="2" spans="1:9" x14ac:dyDescent="0.25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3" t="s">
        <v>79</v>
      </c>
      <c r="G2" s="18">
        <v>0</v>
      </c>
      <c r="H2" s="6">
        <v>0</v>
      </c>
      <c r="I2" s="6" t="s">
        <v>77</v>
      </c>
    </row>
    <row r="3" spans="1:9" x14ac:dyDescent="0.25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18">
        <v>1</v>
      </c>
      <c r="G3" s="18">
        <v>1</v>
      </c>
      <c r="H3" s="6">
        <v>1</v>
      </c>
      <c r="I3" s="6" t="s">
        <v>76</v>
      </c>
    </row>
    <row r="4" spans="1:9" x14ac:dyDescent="0.25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18">
        <v>2</v>
      </c>
      <c r="G4" s="18">
        <v>2</v>
      </c>
      <c r="H4" s="6">
        <v>2</v>
      </c>
    </row>
    <row r="5" spans="1:9" x14ac:dyDescent="0.25">
      <c r="A5" s="4" t="s">
        <v>19</v>
      </c>
      <c r="C5" s="5" t="s">
        <v>66</v>
      </c>
      <c r="D5" s="5" t="s">
        <v>30</v>
      </c>
      <c r="E5" s="5" t="s">
        <v>32</v>
      </c>
      <c r="F5" s="18">
        <v>3</v>
      </c>
      <c r="G5" s="18">
        <v>3</v>
      </c>
      <c r="H5" s="6">
        <v>3</v>
      </c>
    </row>
    <row r="6" spans="1:9" x14ac:dyDescent="0.25">
      <c r="A6" s="4" t="s">
        <v>20</v>
      </c>
      <c r="C6" s="4" t="s">
        <v>80</v>
      </c>
      <c r="D6" s="4" t="s">
        <v>52</v>
      </c>
      <c r="E6" s="4" t="s">
        <v>52</v>
      </c>
      <c r="F6" s="18">
        <v>4</v>
      </c>
      <c r="G6" s="18">
        <v>4</v>
      </c>
      <c r="H6" s="6">
        <v>4</v>
      </c>
    </row>
    <row r="7" spans="1:9" x14ac:dyDescent="0.25">
      <c r="A7" s="4" t="s">
        <v>21</v>
      </c>
      <c r="F7" s="18">
        <v>5</v>
      </c>
      <c r="G7" s="18">
        <v>5</v>
      </c>
      <c r="H7" s="6">
        <v>5</v>
      </c>
    </row>
    <row r="8" spans="1:9" x14ac:dyDescent="0.25">
      <c r="A8" s="4" t="s">
        <v>22</v>
      </c>
      <c r="F8" s="18">
        <v>6</v>
      </c>
      <c r="G8" s="18">
        <v>6</v>
      </c>
      <c r="H8" s="6">
        <v>6</v>
      </c>
    </row>
    <row r="9" spans="1:9" x14ac:dyDescent="0.25">
      <c r="A9" s="4" t="s">
        <v>23</v>
      </c>
      <c r="G9" s="18">
        <v>7</v>
      </c>
      <c r="H9" s="6">
        <v>7</v>
      </c>
    </row>
    <row r="10" spans="1:9" x14ac:dyDescent="0.25">
      <c r="A10" s="4" t="s">
        <v>24</v>
      </c>
      <c r="G10" s="18">
        <v>8</v>
      </c>
      <c r="H10" s="6">
        <v>8</v>
      </c>
    </row>
    <row r="11" spans="1:9" x14ac:dyDescent="0.25">
      <c r="A11" s="4" t="s">
        <v>25</v>
      </c>
      <c r="G11" s="18">
        <v>9</v>
      </c>
      <c r="H11" s="6">
        <v>9</v>
      </c>
    </row>
    <row r="12" spans="1:9" x14ac:dyDescent="0.25">
      <c r="A12" s="4" t="s">
        <v>26</v>
      </c>
      <c r="G12" s="18">
        <v>10</v>
      </c>
      <c r="H12" s="6">
        <v>10</v>
      </c>
    </row>
    <row r="13" spans="1:9" x14ac:dyDescent="0.25">
      <c r="A13" s="4" t="s">
        <v>27</v>
      </c>
      <c r="G13" s="18">
        <v>11</v>
      </c>
      <c r="H13" s="6">
        <v>11</v>
      </c>
    </row>
    <row r="14" spans="1:9" x14ac:dyDescent="0.25">
      <c r="G14" s="18">
        <v>12</v>
      </c>
      <c r="H14" s="6">
        <v>12</v>
      </c>
    </row>
    <row r="15" spans="1:9" x14ac:dyDescent="0.25">
      <c r="G15" s="18">
        <v>13</v>
      </c>
      <c r="H15" s="6">
        <v>13</v>
      </c>
    </row>
    <row r="16" spans="1:9" x14ac:dyDescent="0.25">
      <c r="G16" s="18">
        <v>14</v>
      </c>
      <c r="H16" s="6">
        <v>14</v>
      </c>
    </row>
    <row r="17" spans="7:8" x14ac:dyDescent="0.25">
      <c r="G17" s="18">
        <v>15</v>
      </c>
      <c r="H17" s="6">
        <v>15</v>
      </c>
    </row>
    <row r="18" spans="7:8" x14ac:dyDescent="0.25">
      <c r="G18" s="18">
        <v>16</v>
      </c>
      <c r="H18" s="6">
        <v>16</v>
      </c>
    </row>
    <row r="19" spans="7:8" x14ac:dyDescent="0.25">
      <c r="G19" s="18">
        <v>17</v>
      </c>
      <c r="H19" s="6">
        <v>17</v>
      </c>
    </row>
    <row r="20" spans="7:8" x14ac:dyDescent="0.25">
      <c r="G20" s="18">
        <v>18</v>
      </c>
      <c r="H20" s="6">
        <v>18</v>
      </c>
    </row>
    <row r="21" spans="7:8" x14ac:dyDescent="0.25">
      <c r="G21" s="18">
        <v>19</v>
      </c>
      <c r="H21" s="6">
        <v>19</v>
      </c>
    </row>
    <row r="22" spans="7:8" x14ac:dyDescent="0.25">
      <c r="G22" s="18">
        <v>20</v>
      </c>
      <c r="H22" s="6">
        <v>20</v>
      </c>
    </row>
    <row r="23" spans="7:8" x14ac:dyDescent="0.25">
      <c r="G23" s="18">
        <v>21</v>
      </c>
      <c r="H23" s="6">
        <v>21</v>
      </c>
    </row>
    <row r="24" spans="7:8" x14ac:dyDescent="0.25">
      <c r="G24" s="18">
        <v>22</v>
      </c>
      <c r="H24" s="6">
        <v>22</v>
      </c>
    </row>
    <row r="25" spans="7:8" x14ac:dyDescent="0.25">
      <c r="G25" s="18">
        <v>23</v>
      </c>
      <c r="H25" s="6">
        <v>23</v>
      </c>
    </row>
    <row r="26" spans="7:8" x14ac:dyDescent="0.25">
      <c r="G26" s="18">
        <v>24</v>
      </c>
      <c r="H26" s="6">
        <v>24</v>
      </c>
    </row>
    <row r="27" spans="7:8" x14ac:dyDescent="0.25">
      <c r="H27" s="6">
        <v>25</v>
      </c>
    </row>
    <row r="28" spans="7:8" x14ac:dyDescent="0.25">
      <c r="H28" s="6">
        <v>26</v>
      </c>
    </row>
    <row r="29" spans="7:8" x14ac:dyDescent="0.25">
      <c r="H29" s="6">
        <v>27</v>
      </c>
    </row>
    <row r="30" spans="7:8" x14ac:dyDescent="0.25">
      <c r="H30" s="6">
        <v>28</v>
      </c>
    </row>
    <row r="31" spans="7:8" x14ac:dyDescent="0.25">
      <c r="H31" s="6">
        <v>29</v>
      </c>
    </row>
    <row r="32" spans="7:8" x14ac:dyDescent="0.25">
      <c r="H32" s="6">
        <v>30</v>
      </c>
    </row>
    <row r="33" spans="8:8" x14ac:dyDescent="0.25">
      <c r="H33" s="6">
        <v>31</v>
      </c>
    </row>
    <row r="34" spans="8:8" x14ac:dyDescent="0.25">
      <c r="H34" s="6">
        <v>32</v>
      </c>
    </row>
    <row r="35" spans="8:8" x14ac:dyDescent="0.25">
      <c r="H35" s="6">
        <v>33</v>
      </c>
    </row>
    <row r="36" spans="8:8" x14ac:dyDescent="0.25">
      <c r="H36" s="6">
        <v>34</v>
      </c>
    </row>
    <row r="37" spans="8:8" x14ac:dyDescent="0.25">
      <c r="H37" s="6">
        <v>35</v>
      </c>
    </row>
    <row r="38" spans="8:8" x14ac:dyDescent="0.25">
      <c r="H38" s="6">
        <v>36</v>
      </c>
    </row>
    <row r="39" spans="8:8" x14ac:dyDescent="0.25">
      <c r="H39" s="6">
        <v>37</v>
      </c>
    </row>
    <row r="40" spans="8:8" x14ac:dyDescent="0.25">
      <c r="H40" s="6">
        <v>38</v>
      </c>
    </row>
    <row r="41" spans="8:8" x14ac:dyDescent="0.25">
      <c r="H41" s="6">
        <v>39</v>
      </c>
    </row>
    <row r="42" spans="8:8" x14ac:dyDescent="0.25">
      <c r="H42" s="6">
        <v>40</v>
      </c>
    </row>
    <row r="43" spans="8:8" x14ac:dyDescent="0.25">
      <c r="H43" s="6">
        <v>41</v>
      </c>
    </row>
    <row r="44" spans="8:8" x14ac:dyDescent="0.25">
      <c r="H44" s="6">
        <v>42</v>
      </c>
    </row>
    <row r="45" spans="8:8" x14ac:dyDescent="0.25">
      <c r="H45" s="6">
        <v>43</v>
      </c>
    </row>
    <row r="46" spans="8:8" x14ac:dyDescent="0.25">
      <c r="H46" s="6">
        <v>44</v>
      </c>
    </row>
    <row r="47" spans="8:8" x14ac:dyDescent="0.25">
      <c r="H47" s="6">
        <v>45</v>
      </c>
    </row>
    <row r="48" spans="8:8" x14ac:dyDescent="0.25">
      <c r="H48" s="6">
        <v>46</v>
      </c>
    </row>
    <row r="49" spans="8:8" x14ac:dyDescent="0.25">
      <c r="H49" s="6">
        <v>47</v>
      </c>
    </row>
    <row r="50" spans="8:8" x14ac:dyDescent="0.25">
      <c r="H50" s="6">
        <v>48</v>
      </c>
    </row>
    <row r="51" spans="8:8" x14ac:dyDescent="0.25">
      <c r="H51" s="6">
        <v>49</v>
      </c>
    </row>
    <row r="52" spans="8:8" x14ac:dyDescent="0.25">
      <c r="H52" s="6">
        <v>50</v>
      </c>
    </row>
    <row r="53" spans="8:8" x14ac:dyDescent="0.25">
      <c r="H53" s="6">
        <v>51</v>
      </c>
    </row>
    <row r="54" spans="8:8" x14ac:dyDescent="0.25">
      <c r="H54" s="6">
        <v>52</v>
      </c>
    </row>
    <row r="55" spans="8:8" x14ac:dyDescent="0.25">
      <c r="H55" s="6">
        <v>53</v>
      </c>
    </row>
    <row r="56" spans="8:8" x14ac:dyDescent="0.25">
      <c r="H56" s="6">
        <v>54</v>
      </c>
    </row>
    <row r="57" spans="8:8" x14ac:dyDescent="0.25">
      <c r="H57" s="6">
        <v>55</v>
      </c>
    </row>
    <row r="58" spans="8:8" x14ac:dyDescent="0.25">
      <c r="H58" s="6">
        <v>56</v>
      </c>
    </row>
    <row r="59" spans="8:8" x14ac:dyDescent="0.25">
      <c r="H59" s="6">
        <v>57</v>
      </c>
    </row>
    <row r="60" spans="8:8" x14ac:dyDescent="0.25">
      <c r="H60" s="6">
        <v>58</v>
      </c>
    </row>
    <row r="61" spans="8:8" x14ac:dyDescent="0.25">
      <c r="H61" s="6">
        <v>59</v>
      </c>
    </row>
  </sheetData>
  <sheetProtection password="CB89" sheet="1" objects="1" scenarios="1"/>
  <sortState ref="C2:E5">
    <sortCondition ref="C2:C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DataSheet</vt:lpstr>
      <vt:lpstr>Lookup</vt:lpstr>
      <vt:lpstr>DataSheet!Print_Area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USER</cp:lastModifiedBy>
  <cp:lastPrinted>2015-05-16T19:35:01Z</cp:lastPrinted>
  <dcterms:created xsi:type="dcterms:W3CDTF">2013-02-01T02:23:56Z</dcterms:created>
  <dcterms:modified xsi:type="dcterms:W3CDTF">2017-04-17T21:39:23Z</dcterms:modified>
</cp:coreProperties>
</file>