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2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MMWSC (2018)\"/>
    </mc:Choice>
  </mc:AlternateContent>
  <xr:revisionPtr revIDLastSave="0" documentId="8_{D4BEDD8B-1C8D-4845-93BF-64C2819EE4DA}" xr6:coauthVersionLast="32" xr6:coauthVersionMax="32" xr10:uidLastSave="{00000000-0000-0000-0000-000000000000}"/>
  <bookViews>
    <workbookView xWindow="240" yWindow="90" windowWidth="16080" windowHeight="5895" xr2:uid="{00000000-000D-0000-FFFF-FFFF00000000}"/>
  </bookViews>
  <sheets>
    <sheet name="Summary" sheetId="1" r:id="rId1"/>
    <sheet name="DataSheet" sheetId="4" r:id="rId2"/>
    <sheet name="Lookup" sheetId="2" state="hidden" r:id="rId3"/>
  </sheets>
  <definedNames>
    <definedName name="_xlnm.Print_Area" localSheetId="1">DataSheet!$B$1:$R$37</definedName>
    <definedName name="_xlnm.Print_Area" localSheetId="0">Summary!$A$1:$I$20</definedName>
  </definedNames>
  <calcPr calcId="162913" concurrentCalc="0"/>
</workbook>
</file>

<file path=xl/calcChain.xml><?xml version="1.0" encoding="utf-8"?>
<calcChain xmlns="http://schemas.openxmlformats.org/spreadsheetml/2006/main">
  <c r="P36" i="4" l="1"/>
  <c r="P35" i="4"/>
  <c r="P34" i="4"/>
  <c r="P33" i="4"/>
  <c r="P32" i="4"/>
  <c r="P31" i="4"/>
  <c r="P30" i="4"/>
  <c r="P29" i="4"/>
  <c r="P28" i="4"/>
  <c r="P27" i="4"/>
  <c r="P26" i="4"/>
  <c r="P25" i="4"/>
  <c r="P24" i="4"/>
  <c r="P23" i="4"/>
  <c r="P22" i="4"/>
  <c r="P21" i="4"/>
  <c r="P20" i="4"/>
  <c r="P19" i="4"/>
  <c r="P18" i="4"/>
  <c r="P17" i="4"/>
  <c r="P16" i="4"/>
  <c r="P15" i="4"/>
  <c r="P14" i="4"/>
  <c r="P13" i="4"/>
  <c r="P12" i="4"/>
  <c r="P11" i="4"/>
  <c r="P10" i="4"/>
  <c r="P9" i="4"/>
  <c r="P8" i="4"/>
  <c r="P7" i="4"/>
  <c r="I36" i="4"/>
  <c r="I35" i="4"/>
  <c r="I34" i="4"/>
  <c r="I33" i="4"/>
  <c r="I32" i="4"/>
  <c r="I31" i="4"/>
  <c r="I30" i="4"/>
  <c r="I29" i="4"/>
  <c r="I28" i="4"/>
  <c r="I27" i="4"/>
  <c r="I26" i="4"/>
  <c r="I25" i="4"/>
  <c r="I24" i="4"/>
  <c r="I23" i="4"/>
  <c r="I22" i="4"/>
  <c r="I21" i="4"/>
  <c r="I20" i="4"/>
  <c r="I19" i="4"/>
  <c r="I18" i="4"/>
  <c r="I17" i="4"/>
  <c r="I16" i="4"/>
  <c r="I15" i="4"/>
  <c r="I14" i="4"/>
  <c r="I13" i="4"/>
  <c r="I12" i="4"/>
  <c r="I11" i="4"/>
  <c r="I10" i="4"/>
  <c r="I8" i="4"/>
  <c r="I9" i="4"/>
  <c r="A8" i="1"/>
  <c r="A13" i="1"/>
  <c r="A12" i="1"/>
  <c r="P2" i="4"/>
  <c r="A14" i="1"/>
  <c r="J2" i="4"/>
  <c r="B2" i="4"/>
  <c r="A1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dphe</author>
  </authors>
  <commentList>
    <comment ref="Q5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Duration required when value is below minimum.
</t>
        </r>
      </text>
    </comment>
  </commentList>
</comments>
</file>

<file path=xl/sharedStrings.xml><?xml version="1.0" encoding="utf-8"?>
<sst xmlns="http://schemas.openxmlformats.org/spreadsheetml/2006/main" count="423" uniqueCount="92">
  <si>
    <t xml:space="preserve">Contact Person: </t>
  </si>
  <si>
    <t>Email:</t>
  </si>
  <si>
    <t>Facility ID:</t>
  </si>
  <si>
    <t>Month:</t>
  </si>
  <si>
    <t>Year:</t>
  </si>
  <si>
    <t>Facility Name:</t>
  </si>
  <si>
    <t>PWS ID:</t>
  </si>
  <si>
    <t>MOR Type:</t>
  </si>
  <si>
    <t>Month</t>
  </si>
  <si>
    <t>Answer</t>
  </si>
  <si>
    <t>Yes</t>
  </si>
  <si>
    <t>No</t>
  </si>
  <si>
    <t>Facilty Type</t>
  </si>
  <si>
    <t>Membrane</t>
  </si>
  <si>
    <t>% Samples Exceeding:</t>
  </si>
  <si>
    <t>Daily Frequency</t>
  </si>
  <si>
    <t>Jan (1)</t>
  </si>
  <si>
    <t>Feb (2)</t>
  </si>
  <si>
    <t>Mar (3)</t>
  </si>
  <si>
    <t>Apr (4)</t>
  </si>
  <si>
    <t>May (5)</t>
  </si>
  <si>
    <t>Jun (6)</t>
  </si>
  <si>
    <t>Jul (7)</t>
  </si>
  <si>
    <t>Aug (8)</t>
  </si>
  <si>
    <t>Sep (9)</t>
  </si>
  <si>
    <t>Oct (10)</t>
  </si>
  <si>
    <t>Nov (11)</t>
  </si>
  <si>
    <t>Dec (12)</t>
  </si>
  <si>
    <t>95% Turbidity</t>
  </si>
  <si>
    <t>Max Turbidity</t>
  </si>
  <si>
    <t>1</t>
  </si>
  <si>
    <t>0.3</t>
  </si>
  <si>
    <t>5</t>
  </si>
  <si>
    <t>0.1</t>
  </si>
  <si>
    <t>Minimum mg/L:</t>
  </si>
  <si>
    <t>Day</t>
  </si>
  <si>
    <t>Number of Days Sampling Required:</t>
  </si>
  <si>
    <t>Number of Days Sampling Met:</t>
  </si>
  <si>
    <t>PWS Name:</t>
  </si>
  <si>
    <t>Monthly Operating Report (MOR) - Data Sheet</t>
  </si>
  <si>
    <t>Number of Samples Required:</t>
  </si>
  <si>
    <t>Number of Samples Taken:</t>
  </si>
  <si>
    <t>Blue Background = Calculated Value</t>
  </si>
  <si>
    <t>Microbial Disinfection (mg/L)
*Lowest Daily Value Must be Entered*</t>
  </si>
  <si>
    <t>Number of Plant Offs:</t>
  </si>
  <si>
    <t>Comments:</t>
  </si>
  <si>
    <t>12a-4a</t>
  </si>
  <si>
    <t>4a-8a</t>
  </si>
  <si>
    <t>8a-12p</t>
  </si>
  <si>
    <t>12p-4p</t>
  </si>
  <si>
    <t>4p-8p</t>
  </si>
  <si>
    <t>8p-12a</t>
  </si>
  <si>
    <t>N/A</t>
  </si>
  <si>
    <t>Hours</t>
  </si>
  <si>
    <t>Minutes</t>
  </si>
  <si>
    <t>0.5</t>
  </si>
  <si>
    <t>Longest Duration Below Minimum:</t>
  </si>
  <si>
    <t>Required Number of Samples Per Day:</t>
  </si>
  <si>
    <t>Lowest Sample:</t>
  </si>
  <si>
    <t>Highest Sample:</t>
  </si>
  <si>
    <t xml:space="preserve">Highest Turbidity Sample </t>
  </si>
  <si>
    <t>Lowest Residual Sample</t>
  </si>
  <si>
    <t>M&amp;R Complied:</t>
  </si>
  <si>
    <t>Max TT Complied:</t>
  </si>
  <si>
    <t>95% TT Complied:</t>
  </si>
  <si>
    <t>Min TT Complied:</t>
  </si>
  <si>
    <t>Slow Sand/Diatomaceous Earth</t>
  </si>
  <si>
    <t>Red Background = Violation</t>
  </si>
  <si>
    <t>Public Water System Information Section</t>
  </si>
  <si>
    <t>Bag/Cartridge</t>
  </si>
  <si>
    <t>Conventional/Direct</t>
  </si>
  <si>
    <t>Combined Filter Effluent Turbidity (NTU)
*Highest Hourly &amp; Daily Value Must be Entered*</t>
  </si>
  <si>
    <t>Longest Duration Below Minimum</t>
  </si>
  <si>
    <t>Save Options</t>
  </si>
  <si>
    <t>Phone:</t>
  </si>
  <si>
    <t>Yellow Background = PWS Input Value</t>
  </si>
  <si>
    <t>Save as Final State (xlsx)</t>
  </si>
  <si>
    <t>Save as In-Progress (xlsm)</t>
  </si>
  <si>
    <r>
      <rPr>
        <b/>
        <i/>
        <sz val="10"/>
        <color theme="1"/>
        <rFont val="Times New Roman"/>
        <family val="1"/>
      </rPr>
      <t>Accepted Values:</t>
    </r>
    <r>
      <rPr>
        <i/>
        <sz val="10"/>
        <color theme="1"/>
        <rFont val="Times New Roman"/>
        <family val="1"/>
      </rPr>
      <t xml:space="preserve"> Numeric &gt;= 0, NS (No Sample), and PO (Plant Off). Blanks automatically converted to NS.
C (Continuous) is allowed for Disinfection time periods only. If used, the Lowest Residual Sample Column must be completed.
</t>
    </r>
  </si>
  <si>
    <t>0</t>
  </si>
  <si>
    <t>Disinfection Only</t>
  </si>
  <si>
    <r>
      <rPr>
        <b/>
        <u/>
        <sz val="12"/>
        <color theme="1"/>
        <rFont val="times new roman"/>
        <family val="1"/>
      </rPr>
      <t>Monthly Operating Report (MOR) Summary Form</t>
    </r>
    <r>
      <rPr>
        <sz val="12"/>
        <color theme="1"/>
        <rFont val="times new roman"/>
        <family val="1"/>
      </rPr>
      <t xml:space="preserve">
Submit Online at www.wqcdcompliance.com/login</t>
    </r>
  </si>
  <si>
    <t>001</t>
  </si>
  <si>
    <t>CO0207504</t>
  </si>
  <si>
    <t>Meadow Mtn Water Supply</t>
  </si>
  <si>
    <t>Meadow Mtn SWTP01</t>
  </si>
  <si>
    <t>1.2</t>
  </si>
  <si>
    <t>N/A (No Values Below Minimum)</t>
  </si>
  <si>
    <t>NS</t>
  </si>
  <si>
    <t>Rachel Barkworth</t>
  </si>
  <si>
    <t>rcbarkworth@yahoo.com</t>
  </si>
  <si>
    <t>303-823-2318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</si>
</sst>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2"/>
      <color theme="1"/>
      <name val="Times New Roman"/>
      <family val="2"/>
    </font>
    <font>
      <sz val="9"/>
      <name val="Times New Roman"/>
      <family val="1"/>
    </font>
    <font>
      <sz val="12"/>
      <color theme="1"/>
      <name val="times new roman"/>
      <family val="1"/>
    </font>
    <font>
      <b/>
      <sz val="10"/>
      <name val="Times New Roman"/>
      <family val="1"/>
    </font>
    <font>
      <b/>
      <u/>
      <sz val="12"/>
      <color theme="1"/>
      <name val="times new roman"/>
      <family val="1"/>
    </font>
    <font>
      <sz val="10"/>
      <color theme="1"/>
      <name val="Times New Roman"/>
      <family val="1"/>
    </font>
    <font>
      <sz val="10"/>
      <name val="Arial"/>
      <family val="2"/>
    </font>
    <font>
      <sz val="10"/>
      <color theme="1"/>
      <name val="Times New Roman"/>
      <family val="2"/>
    </font>
    <font>
      <b/>
      <sz val="12"/>
      <color theme="1"/>
      <name val="Times New Roman"/>
      <family val="1"/>
    </font>
    <font>
      <sz val="10"/>
      <name val="Times New Roman"/>
      <family val="1"/>
    </font>
    <font>
      <b/>
      <sz val="10"/>
      <color theme="1"/>
      <name val="Times New Roman"/>
      <family val="1"/>
    </font>
    <font>
      <sz val="12"/>
      <color rgb="FF000000"/>
      <name val="Times New Roman"/>
      <family val="1"/>
    </font>
    <font>
      <b/>
      <sz val="9"/>
      <name val="Times New Roman"/>
      <family val="1"/>
    </font>
    <font>
      <i/>
      <sz val="10"/>
      <color theme="1"/>
      <name val="Times New Roman"/>
      <family val="1"/>
    </font>
    <font>
      <sz val="9"/>
      <color indexed="81"/>
      <name val="Tahoma"/>
      <family val="2"/>
    </font>
    <font>
      <b/>
      <sz val="10"/>
      <color theme="1"/>
      <name val="Times New Roman"/>
      <family val="2"/>
    </font>
    <font>
      <b/>
      <i/>
      <sz val="10"/>
      <color theme="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C1"/>
        <bgColor indexed="64"/>
      </patternFill>
    </fill>
    <fill>
      <patternFill patternType="solid">
        <fgColor rgb="FFFFDDDD"/>
        <bgColor indexed="64"/>
      </patternFill>
    </fill>
    <fill>
      <patternFill patternType="solid">
        <fgColor rgb="FFE8FFE7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6" fillId="0" borderId="0"/>
    <xf numFmtId="0" fontId="6" fillId="0" borderId="0"/>
  </cellStyleXfs>
  <cellXfs count="146">
    <xf numFmtId="0" fontId="0" fillId="0" borderId="0" xfId="0"/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2" borderId="0" xfId="0" applyFill="1" applyAlignment="1">
      <alignment horizontal="center"/>
    </xf>
    <xf numFmtId="49" fontId="0" fillId="2" borderId="1" xfId="0" applyNumberFormat="1" applyFill="1" applyBorder="1" applyAlignment="1">
      <alignment horizontal="center"/>
    </xf>
    <xf numFmtId="49" fontId="0" fillId="2" borderId="2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49" fontId="0" fillId="2" borderId="0" xfId="0" applyNumberFormat="1" applyFill="1" applyAlignment="1">
      <alignment horizontal="center"/>
    </xf>
    <xf numFmtId="0" fontId="7" fillId="2" borderId="0" xfId="0" applyFont="1" applyFill="1"/>
    <xf numFmtId="0" fontId="7" fillId="2" borderId="0" xfId="0" applyFont="1" applyFill="1" applyBorder="1"/>
    <xf numFmtId="0" fontId="10" fillId="2" borderId="9" xfId="0" applyFont="1" applyFill="1" applyBorder="1" applyAlignment="1">
      <alignment horizontal="center"/>
    </xf>
    <xf numFmtId="0" fontId="10" fillId="2" borderId="15" xfId="0" applyFont="1" applyFill="1" applyBorder="1" applyAlignment="1">
      <alignment horizontal="center"/>
    </xf>
    <xf numFmtId="0" fontId="0" fillId="2" borderId="0" xfId="0" applyFill="1" applyBorder="1" applyAlignment="1">
      <alignment horizontal="center" vertical="center"/>
    </xf>
    <xf numFmtId="0" fontId="10" fillId="2" borderId="20" xfId="0" applyFont="1" applyFill="1" applyBorder="1" applyAlignment="1">
      <alignment horizontal="center"/>
    </xf>
    <xf numFmtId="0" fontId="12" fillId="5" borderId="39" xfId="0" applyFont="1" applyFill="1" applyBorder="1" applyAlignment="1" applyProtection="1">
      <alignment horizontal="center" vertical="center" wrapText="1"/>
      <protection locked="0"/>
    </xf>
    <xf numFmtId="0" fontId="7" fillId="5" borderId="13" xfId="0" applyFont="1" applyFill="1" applyBorder="1" applyAlignment="1" applyProtection="1">
      <alignment horizontal="center" vertical="center"/>
      <protection locked="0"/>
    </xf>
    <xf numFmtId="0" fontId="7" fillId="5" borderId="10" xfId="0" applyFont="1" applyFill="1" applyBorder="1" applyAlignment="1" applyProtection="1">
      <alignment horizontal="center" vertical="center"/>
      <protection locked="0"/>
    </xf>
    <xf numFmtId="0" fontId="7" fillId="2" borderId="45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/>
    </xf>
    <xf numFmtId="0" fontId="8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/>
    </xf>
    <xf numFmtId="49" fontId="8" fillId="2" borderId="2" xfId="0" applyNumberFormat="1" applyFont="1" applyFill="1" applyBorder="1" applyAlignment="1">
      <alignment horizontal="center" vertical="center"/>
    </xf>
    <xf numFmtId="49" fontId="8" fillId="2" borderId="2" xfId="0" applyNumberFormat="1" applyFont="1" applyFill="1" applyBorder="1" applyAlignment="1">
      <alignment horizontal="center" vertical="center" wrapText="1"/>
    </xf>
    <xf numFmtId="0" fontId="7" fillId="5" borderId="11" xfId="0" applyFont="1" applyFill="1" applyBorder="1" applyAlignment="1" applyProtection="1">
      <alignment horizontal="center" vertical="center"/>
      <protection locked="0"/>
    </xf>
    <xf numFmtId="0" fontId="7" fillId="0" borderId="26" xfId="0" applyFont="1" applyBorder="1" applyAlignment="1">
      <alignment horizontal="left" vertical="center"/>
    </xf>
    <xf numFmtId="0" fontId="5" fillId="5" borderId="16" xfId="0" applyNumberFormat="1" applyFont="1" applyFill="1" applyBorder="1" applyAlignment="1" applyProtection="1">
      <alignment horizontal="center" vertical="center"/>
      <protection locked="0"/>
    </xf>
    <xf numFmtId="0" fontId="5" fillId="5" borderId="18" xfId="0" applyNumberFormat="1" applyFont="1" applyFill="1" applyBorder="1" applyAlignment="1" applyProtection="1">
      <alignment horizontal="center" vertical="center"/>
      <protection locked="0"/>
    </xf>
    <xf numFmtId="0" fontId="5" fillId="5" borderId="7" xfId="0" applyNumberFormat="1" applyFont="1" applyFill="1" applyBorder="1" applyAlignment="1" applyProtection="1">
      <alignment horizontal="center" vertical="center"/>
      <protection locked="0"/>
    </xf>
    <xf numFmtId="0" fontId="5" fillId="5" borderId="8" xfId="0" applyNumberFormat="1" applyFont="1" applyFill="1" applyBorder="1" applyAlignment="1" applyProtection="1">
      <alignment horizontal="center" vertical="center"/>
      <protection locked="0"/>
    </xf>
    <xf numFmtId="0" fontId="5" fillId="5" borderId="13" xfId="0" applyNumberFormat="1" applyFont="1" applyFill="1" applyBorder="1" applyAlignment="1" applyProtection="1">
      <alignment horizontal="center" vertical="center"/>
      <protection locked="0"/>
    </xf>
    <xf numFmtId="0" fontId="5" fillId="5" borderId="14" xfId="0" applyNumberFormat="1" applyFont="1" applyFill="1" applyBorder="1" applyAlignment="1" applyProtection="1">
      <alignment horizontal="center" vertical="center"/>
      <protection locked="0"/>
    </xf>
    <xf numFmtId="0" fontId="0" fillId="2" borderId="0" xfId="0" applyFill="1" applyAlignment="1" applyProtection="1">
      <alignment horizontal="center" vertical="center"/>
    </xf>
    <xf numFmtId="0" fontId="0" fillId="2" borderId="0" xfId="0" applyFill="1" applyBorder="1" applyAlignment="1" applyProtection="1">
      <alignment horizontal="center" vertical="center"/>
    </xf>
    <xf numFmtId="0" fontId="1" fillId="2" borderId="9" xfId="0" applyFont="1" applyFill="1" applyBorder="1" applyAlignment="1" applyProtection="1">
      <alignment horizontal="left" vertical="center" wrapText="1"/>
    </xf>
    <xf numFmtId="0" fontId="1" fillId="2" borderId="38" xfId="0" applyFont="1" applyFill="1" applyBorder="1" applyAlignment="1" applyProtection="1">
      <alignment horizontal="left" vertical="center" wrapText="1"/>
    </xf>
    <xf numFmtId="0" fontId="1" fillId="2" borderId="15" xfId="0" applyFont="1" applyFill="1" applyBorder="1" applyAlignment="1" applyProtection="1">
      <alignment horizontal="left" vertical="center" wrapText="1"/>
    </xf>
    <xf numFmtId="0" fontId="9" fillId="2" borderId="9" xfId="0" applyFont="1" applyFill="1" applyBorder="1" applyAlignment="1" applyProtection="1">
      <alignment vertical="center" wrapText="1"/>
    </xf>
    <xf numFmtId="0" fontId="0" fillId="2" borderId="0" xfId="0" applyFill="1" applyAlignment="1" applyProtection="1">
      <alignment horizontal="left" vertical="center"/>
    </xf>
    <xf numFmtId="0" fontId="3" fillId="4" borderId="4" xfId="0" applyFont="1" applyFill="1" applyBorder="1" applyAlignment="1" applyProtection="1">
      <alignment horizontal="center" vertical="center" wrapText="1"/>
    </xf>
    <xf numFmtId="0" fontId="3" fillId="4" borderId="6" xfId="0" applyFont="1" applyFill="1" applyBorder="1" applyAlignment="1" applyProtection="1">
      <alignment horizontal="center" vertical="center" wrapText="1"/>
    </xf>
    <xf numFmtId="0" fontId="3" fillId="2" borderId="37" xfId="0" applyFont="1" applyFill="1" applyBorder="1" applyAlignment="1" applyProtection="1">
      <alignment horizontal="center" vertical="center" wrapText="1"/>
    </xf>
    <xf numFmtId="0" fontId="3" fillId="2" borderId="6" xfId="0" applyFont="1" applyFill="1" applyBorder="1" applyAlignment="1" applyProtection="1">
      <alignment horizontal="center" vertical="center" wrapText="1"/>
    </xf>
    <xf numFmtId="0" fontId="5" fillId="2" borderId="11" xfId="0" applyFont="1" applyFill="1" applyBorder="1" applyAlignment="1" applyProtection="1">
      <alignment vertical="center"/>
    </xf>
    <xf numFmtId="0" fontId="5" fillId="2" borderId="23" xfId="0" applyFont="1" applyFill="1" applyBorder="1" applyAlignment="1" applyProtection="1">
      <alignment vertical="center"/>
    </xf>
    <xf numFmtId="0" fontId="3" fillId="2" borderId="12" xfId="0" applyFont="1" applyFill="1" applyBorder="1" applyAlignment="1" applyProtection="1">
      <alignment horizontal="center" vertical="center" wrapText="1"/>
    </xf>
    <xf numFmtId="0" fontId="3" fillId="4" borderId="3" xfId="0" applyFont="1" applyFill="1" applyBorder="1" applyAlignment="1" applyProtection="1">
      <alignment horizontal="center" vertical="center" wrapText="1"/>
    </xf>
    <xf numFmtId="0" fontId="1" fillId="2" borderId="22" xfId="0" applyFont="1" applyFill="1" applyBorder="1" applyAlignment="1" applyProtection="1">
      <alignment horizontal="left" vertical="center" wrapText="1"/>
    </xf>
    <xf numFmtId="0" fontId="12" fillId="5" borderId="36" xfId="0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horizontal="left" vertical="center" wrapText="1"/>
    </xf>
    <xf numFmtId="0" fontId="7" fillId="2" borderId="39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vertical="center" wrapText="1"/>
    </xf>
    <xf numFmtId="0" fontId="12" fillId="5" borderId="6" xfId="0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horizontal="left" vertical="center" wrapText="1"/>
    </xf>
    <xf numFmtId="0" fontId="12" fillId="7" borderId="3" xfId="0" applyFont="1" applyFill="1" applyBorder="1" applyAlignment="1" applyProtection="1">
      <alignment horizontal="center" vertical="center" wrapText="1"/>
    </xf>
    <xf numFmtId="49" fontId="12" fillId="7" borderId="3" xfId="0" applyNumberFormat="1" applyFont="1" applyFill="1" applyBorder="1" applyAlignment="1" applyProtection="1">
      <alignment horizontal="center" vertical="center" wrapText="1"/>
    </xf>
    <xf numFmtId="49" fontId="7" fillId="7" borderId="27" xfId="0" applyNumberFormat="1" applyFont="1" applyFill="1" applyBorder="1" applyAlignment="1" applyProtection="1">
      <alignment horizontal="center" vertical="center"/>
    </xf>
    <xf numFmtId="0" fontId="7" fillId="2" borderId="0" xfId="0" applyFont="1" applyFill="1" applyBorder="1" applyAlignment="1">
      <alignment vertical="center"/>
    </xf>
    <xf numFmtId="0" fontId="5" fillId="5" borderId="42" xfId="0" applyFont="1" applyFill="1" applyBorder="1" applyAlignment="1" applyProtection="1">
      <alignment horizontal="center" vertical="center"/>
      <protection locked="0"/>
    </xf>
    <xf numFmtId="0" fontId="5" fillId="5" borderId="2" xfId="0" applyFont="1" applyFill="1" applyBorder="1" applyAlignment="1" applyProtection="1">
      <alignment horizontal="center" vertical="center"/>
      <protection locked="0"/>
    </xf>
    <xf numFmtId="0" fontId="7" fillId="5" borderId="16" xfId="0" applyFont="1" applyFill="1" applyBorder="1" applyAlignment="1" applyProtection="1">
      <alignment horizontal="center" vertical="center"/>
      <protection locked="0"/>
    </xf>
    <xf numFmtId="0" fontId="7" fillId="5" borderId="17" xfId="0" applyFont="1" applyFill="1" applyBorder="1" applyAlignment="1" applyProtection="1">
      <alignment horizontal="center" vertical="center"/>
      <protection locked="0"/>
    </xf>
    <xf numFmtId="0" fontId="7" fillId="5" borderId="7" xfId="0" applyFont="1" applyFill="1" applyBorder="1" applyAlignment="1" applyProtection="1">
      <alignment horizontal="center" vertical="center"/>
      <protection locked="0"/>
    </xf>
    <xf numFmtId="0" fontId="7" fillId="5" borderId="1" xfId="0" applyFont="1" applyFill="1" applyBorder="1" applyAlignment="1" applyProtection="1">
      <alignment horizontal="center" vertical="center"/>
      <protection locked="0"/>
    </xf>
    <xf numFmtId="0" fontId="9" fillId="2" borderId="9" xfId="0" applyFont="1" applyFill="1" applyBorder="1" applyAlignment="1" applyProtection="1">
      <alignment horizontal="left" vertical="center" wrapText="1"/>
    </xf>
    <xf numFmtId="0" fontId="9" fillId="2" borderId="4" xfId="0" applyFont="1" applyFill="1" applyBorder="1" applyAlignment="1" applyProtection="1">
      <alignment horizontal="left" vertical="center" wrapText="1"/>
    </xf>
    <xf numFmtId="0" fontId="2" fillId="2" borderId="33" xfId="0" applyFont="1" applyFill="1" applyBorder="1" applyAlignment="1" applyProtection="1">
      <alignment horizontal="center" vertical="center" wrapText="1"/>
    </xf>
    <xf numFmtId="0" fontId="2" fillId="2" borderId="34" xfId="0" applyFont="1" applyFill="1" applyBorder="1" applyAlignment="1" applyProtection="1">
      <alignment horizontal="center" vertical="center" wrapText="1"/>
    </xf>
    <xf numFmtId="0" fontId="2" fillId="2" borderId="35" xfId="0" applyFont="1" applyFill="1" applyBorder="1" applyAlignment="1" applyProtection="1">
      <alignment horizontal="center" vertical="center" wrapText="1"/>
    </xf>
    <xf numFmtId="0" fontId="5" fillId="2" borderId="9" xfId="0" applyFont="1" applyFill="1" applyBorder="1" applyAlignment="1" applyProtection="1">
      <alignment horizontal="left" vertical="center"/>
    </xf>
    <xf numFmtId="0" fontId="5" fillId="2" borderId="4" xfId="0" applyFont="1" applyFill="1" applyBorder="1" applyAlignment="1" applyProtection="1">
      <alignment horizontal="left" vertical="center"/>
    </xf>
    <xf numFmtId="0" fontId="5" fillId="2" borderId="15" xfId="0" applyFont="1" applyFill="1" applyBorder="1" applyAlignment="1" applyProtection="1">
      <alignment horizontal="left" vertical="center"/>
    </xf>
    <xf numFmtId="0" fontId="5" fillId="2" borderId="23" xfId="0" applyFont="1" applyFill="1" applyBorder="1" applyAlignment="1" applyProtection="1">
      <alignment horizontal="left" vertical="center"/>
    </xf>
    <xf numFmtId="0" fontId="3" fillId="7" borderId="2" xfId="0" applyFont="1" applyFill="1" applyBorder="1" applyAlignment="1" applyProtection="1">
      <alignment horizontal="center" vertical="center" wrapText="1"/>
    </xf>
    <xf numFmtId="0" fontId="3" fillId="7" borderId="4" xfId="0" applyFont="1" applyFill="1" applyBorder="1" applyAlignment="1" applyProtection="1">
      <alignment horizontal="center" vertical="center" wrapText="1"/>
    </xf>
    <xf numFmtId="0" fontId="3" fillId="7" borderId="6" xfId="0" applyFont="1" applyFill="1" applyBorder="1" applyAlignment="1" applyProtection="1">
      <alignment horizontal="center" vertical="center" wrapText="1"/>
    </xf>
    <xf numFmtId="49" fontId="3" fillId="7" borderId="4" xfId="0" applyNumberFormat="1" applyFont="1" applyFill="1" applyBorder="1" applyAlignment="1" applyProtection="1">
      <alignment horizontal="center" vertical="center" wrapText="1"/>
    </xf>
    <xf numFmtId="49" fontId="3" fillId="7" borderId="3" xfId="0" applyNumberFormat="1" applyFont="1" applyFill="1" applyBorder="1" applyAlignment="1" applyProtection="1">
      <alignment horizontal="center" vertical="center" wrapText="1"/>
    </xf>
    <xf numFmtId="0" fontId="9" fillId="2" borderId="2" xfId="0" applyFont="1" applyFill="1" applyBorder="1" applyAlignment="1" applyProtection="1">
      <alignment horizontal="left" vertical="center" wrapText="1"/>
    </xf>
    <xf numFmtId="0" fontId="12" fillId="5" borderId="2" xfId="0" applyFont="1" applyFill="1" applyBorder="1" applyAlignment="1" applyProtection="1">
      <alignment horizontal="center" vertical="center" wrapText="1"/>
      <protection locked="0"/>
    </xf>
    <xf numFmtId="0" fontId="12" fillId="5" borderId="6" xfId="0" applyFont="1" applyFill="1" applyBorder="1" applyAlignment="1" applyProtection="1">
      <alignment horizontal="center" vertical="center" wrapText="1"/>
      <protection locked="0"/>
    </xf>
    <xf numFmtId="0" fontId="10" fillId="5" borderId="33" xfId="0" applyFont="1" applyFill="1" applyBorder="1" applyAlignment="1" applyProtection="1">
      <alignment horizontal="center" vertical="center" wrapText="1"/>
    </xf>
    <xf numFmtId="0" fontId="10" fillId="5" borderId="34" xfId="0" applyFont="1" applyFill="1" applyBorder="1" applyAlignment="1" applyProtection="1">
      <alignment horizontal="center" vertical="center" wrapText="1"/>
    </xf>
    <xf numFmtId="0" fontId="10" fillId="5" borderId="35" xfId="0" applyFont="1" applyFill="1" applyBorder="1" applyAlignment="1" applyProtection="1">
      <alignment horizontal="center" vertical="center" wrapText="1"/>
    </xf>
    <xf numFmtId="0" fontId="10" fillId="6" borderId="33" xfId="0" applyFont="1" applyFill="1" applyBorder="1" applyAlignment="1" applyProtection="1">
      <alignment horizontal="center" vertical="center" wrapText="1"/>
    </xf>
    <xf numFmtId="0" fontId="10" fillId="6" borderId="34" xfId="0" applyFont="1" applyFill="1" applyBorder="1" applyAlignment="1" applyProtection="1">
      <alignment horizontal="center" vertical="center" wrapText="1"/>
    </xf>
    <xf numFmtId="0" fontId="10" fillId="6" borderId="35" xfId="0" applyFont="1" applyFill="1" applyBorder="1" applyAlignment="1" applyProtection="1">
      <alignment horizontal="center" vertical="center" wrapText="1"/>
    </xf>
    <xf numFmtId="0" fontId="10" fillId="4" borderId="33" xfId="0" applyFont="1" applyFill="1" applyBorder="1" applyAlignment="1" applyProtection="1">
      <alignment horizontal="center" vertical="center" wrapText="1"/>
    </xf>
    <xf numFmtId="0" fontId="10" fillId="4" borderId="34" xfId="0" applyFont="1" applyFill="1" applyBorder="1" applyAlignment="1" applyProtection="1">
      <alignment horizontal="center" vertical="center" wrapText="1"/>
    </xf>
    <xf numFmtId="0" fontId="10" fillId="4" borderId="35" xfId="0" applyFont="1" applyFill="1" applyBorder="1" applyAlignment="1" applyProtection="1">
      <alignment horizontal="center" vertical="center" wrapText="1"/>
    </xf>
    <xf numFmtId="0" fontId="3" fillId="3" borderId="16" xfId="0" applyFont="1" applyFill="1" applyBorder="1" applyAlignment="1" applyProtection="1">
      <alignment horizontal="center" vertical="center" wrapText="1"/>
    </xf>
    <xf numFmtId="0" fontId="3" fillId="3" borderId="17" xfId="0" applyFont="1" applyFill="1" applyBorder="1" applyAlignment="1" applyProtection="1">
      <alignment horizontal="center" vertical="center" wrapText="1"/>
    </xf>
    <xf numFmtId="0" fontId="3" fillId="3" borderId="18" xfId="0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left" vertical="center" wrapText="1"/>
    </xf>
    <xf numFmtId="0" fontId="1" fillId="2" borderId="2" xfId="0" applyFont="1" applyFill="1" applyBorder="1" applyAlignment="1" applyProtection="1">
      <alignment horizontal="left" vertical="center" wrapText="1"/>
    </xf>
    <xf numFmtId="0" fontId="12" fillId="7" borderId="4" xfId="0" applyFont="1" applyFill="1" applyBorder="1" applyAlignment="1" applyProtection="1">
      <alignment horizontal="center" vertical="center" wrapText="1"/>
    </xf>
    <xf numFmtId="0" fontId="12" fillId="7" borderId="6" xfId="0" applyFont="1" applyFill="1" applyBorder="1" applyAlignment="1" applyProtection="1">
      <alignment horizontal="center" vertical="center" wrapText="1"/>
    </xf>
    <xf numFmtId="0" fontId="9" fillId="2" borderId="11" xfId="0" applyFont="1" applyFill="1" applyBorder="1" applyAlignment="1" applyProtection="1">
      <alignment horizontal="left" vertical="center" wrapText="1"/>
    </xf>
    <xf numFmtId="0" fontId="9" fillId="2" borderId="23" xfId="0" applyFont="1" applyFill="1" applyBorder="1" applyAlignment="1" applyProtection="1">
      <alignment horizontal="left" vertical="center" wrapText="1"/>
    </xf>
    <xf numFmtId="0" fontId="5" fillId="2" borderId="2" xfId="0" applyFont="1" applyFill="1" applyBorder="1" applyAlignment="1" applyProtection="1">
      <alignment horizontal="left" vertical="center"/>
    </xf>
    <xf numFmtId="0" fontId="3" fillId="3" borderId="20" xfId="0" applyFont="1" applyFill="1" applyBorder="1" applyAlignment="1" applyProtection="1">
      <alignment horizontal="center" vertical="center" wrapText="1"/>
    </xf>
    <xf numFmtId="0" fontId="3" fillId="3" borderId="19" xfId="0" applyFont="1" applyFill="1" applyBorder="1" applyAlignment="1" applyProtection="1">
      <alignment horizontal="center" vertical="center" wrapText="1"/>
    </xf>
    <xf numFmtId="0" fontId="3" fillId="3" borderId="21" xfId="0" applyFont="1" applyFill="1" applyBorder="1" applyAlignment="1" applyProtection="1">
      <alignment horizontal="center" vertical="center" wrapText="1"/>
    </xf>
    <xf numFmtId="0" fontId="5" fillId="2" borderId="7" xfId="0" applyFont="1" applyFill="1" applyBorder="1" applyAlignment="1" applyProtection="1">
      <alignment horizontal="left" vertical="center"/>
    </xf>
    <xf numFmtId="0" fontId="9" fillId="2" borderId="22" xfId="0" applyFont="1" applyFill="1" applyBorder="1" applyAlignment="1" applyProtection="1">
      <alignment horizontal="left" vertical="center" wrapText="1"/>
    </xf>
    <xf numFmtId="0" fontId="9" fillId="2" borderId="36" xfId="0" applyFont="1" applyFill="1" applyBorder="1" applyAlignment="1" applyProtection="1">
      <alignment horizontal="left" vertical="center" wrapText="1"/>
    </xf>
    <xf numFmtId="0" fontId="10" fillId="4" borderId="23" xfId="0" applyFont="1" applyFill="1" applyBorder="1" applyAlignment="1" applyProtection="1">
      <alignment horizontal="center" vertical="center"/>
    </xf>
    <xf numFmtId="0" fontId="5" fillId="3" borderId="23" xfId="0" applyFont="1" applyFill="1" applyBorder="1" applyAlignment="1" applyProtection="1">
      <alignment horizontal="center" vertical="center"/>
    </xf>
    <xf numFmtId="0" fontId="5" fillId="3" borderId="12" xfId="0" applyFont="1" applyFill="1" applyBorder="1" applyAlignment="1" applyProtection="1">
      <alignment horizontal="center" vertical="center"/>
    </xf>
    <xf numFmtId="0" fontId="12" fillId="5" borderId="4" xfId="0" applyFont="1" applyFill="1" applyBorder="1" applyAlignment="1" applyProtection="1">
      <alignment horizontal="center" vertical="center" wrapText="1"/>
      <protection locked="0"/>
    </xf>
    <xf numFmtId="0" fontId="9" fillId="2" borderId="28" xfId="0" applyFont="1" applyFill="1" applyBorder="1" applyAlignment="1" applyProtection="1">
      <alignment horizontal="left" vertical="center" wrapText="1"/>
    </xf>
    <xf numFmtId="0" fontId="9" fillId="2" borderId="26" xfId="0" applyFont="1" applyFill="1" applyBorder="1" applyAlignment="1" applyProtection="1">
      <alignment horizontal="left" vertical="center" wrapText="1"/>
    </xf>
    <xf numFmtId="0" fontId="9" fillId="2" borderId="3" xfId="0" applyFont="1" applyFill="1" applyBorder="1" applyAlignment="1" applyProtection="1">
      <alignment horizontal="left" vertical="center" wrapText="1"/>
    </xf>
    <xf numFmtId="0" fontId="9" fillId="2" borderId="1" xfId="0" applyFont="1" applyFill="1" applyBorder="1" applyAlignment="1" applyProtection="1">
      <alignment horizontal="left" vertical="center" wrapText="1"/>
    </xf>
    <xf numFmtId="0" fontId="12" fillId="5" borderId="23" xfId="0" applyFont="1" applyFill="1" applyBorder="1" applyAlignment="1" applyProtection="1">
      <alignment horizontal="left" vertical="top" wrapText="1"/>
      <protection locked="0"/>
    </xf>
    <xf numFmtId="0" fontId="12" fillId="5" borderId="12" xfId="0" applyFont="1" applyFill="1" applyBorder="1" applyAlignment="1" applyProtection="1">
      <alignment horizontal="left" vertical="top" wrapText="1"/>
      <protection locked="0"/>
    </xf>
    <xf numFmtId="0" fontId="7" fillId="2" borderId="40" xfId="0" applyFont="1" applyFill="1" applyBorder="1" applyAlignment="1">
      <alignment horizontal="center" vertical="center" wrapText="1"/>
    </xf>
    <xf numFmtId="0" fontId="7" fillId="2" borderId="50" xfId="0" applyFont="1" applyFill="1" applyBorder="1" applyAlignment="1">
      <alignment horizontal="center" vertical="center" wrapText="1"/>
    </xf>
    <xf numFmtId="0" fontId="7" fillId="2" borderId="41" xfId="0" applyFont="1" applyFill="1" applyBorder="1" applyAlignment="1">
      <alignment horizontal="center" vertical="center" wrapText="1"/>
    </xf>
    <xf numFmtId="0" fontId="7" fillId="2" borderId="51" xfId="0" applyFont="1" applyFill="1" applyBorder="1" applyAlignment="1">
      <alignment horizontal="center" vertical="center" wrapText="1"/>
    </xf>
    <xf numFmtId="0" fontId="15" fillId="2" borderId="29" xfId="0" applyFont="1" applyFill="1" applyBorder="1" applyAlignment="1">
      <alignment horizontal="left" vertical="center" wrapText="1"/>
    </xf>
    <xf numFmtId="0" fontId="15" fillId="2" borderId="5" xfId="0" applyFont="1" applyFill="1" applyBorder="1" applyAlignment="1">
      <alignment horizontal="left" vertical="center" wrapText="1"/>
    </xf>
    <xf numFmtId="0" fontId="7" fillId="2" borderId="48" xfId="0" applyFont="1" applyFill="1" applyBorder="1" applyAlignment="1">
      <alignment horizontal="center" vertical="top" wrapText="1"/>
    </xf>
    <xf numFmtId="0" fontId="7" fillId="2" borderId="49" xfId="0" applyFont="1" applyFill="1" applyBorder="1" applyAlignment="1">
      <alignment horizontal="center" vertical="top" wrapText="1"/>
    </xf>
    <xf numFmtId="0" fontId="7" fillId="2" borderId="52" xfId="0" applyFont="1" applyFill="1" applyBorder="1" applyAlignment="1">
      <alignment horizontal="center" vertical="top" wrapText="1"/>
    </xf>
    <xf numFmtId="0" fontId="8" fillId="2" borderId="33" xfId="0" applyFont="1" applyFill="1" applyBorder="1" applyAlignment="1">
      <alignment horizontal="center"/>
    </xf>
    <xf numFmtId="0" fontId="8" fillId="2" borderId="34" xfId="0" applyFont="1" applyFill="1" applyBorder="1" applyAlignment="1">
      <alignment horizontal="center"/>
    </xf>
    <xf numFmtId="0" fontId="0" fillId="0" borderId="34" xfId="0" applyBorder="1"/>
    <xf numFmtId="0" fontId="0" fillId="0" borderId="35" xfId="0" applyBorder="1"/>
    <xf numFmtId="0" fontId="3" fillId="2" borderId="25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/>
    </xf>
    <xf numFmtId="0" fontId="10" fillId="2" borderId="26" xfId="0" applyFont="1" applyFill="1" applyBorder="1" applyAlignment="1">
      <alignment horizontal="center" vertical="center"/>
    </xf>
    <xf numFmtId="0" fontId="10" fillId="2" borderId="20" xfId="0" applyFont="1" applyFill="1" applyBorder="1" applyAlignment="1">
      <alignment horizontal="center" vertical="center" wrapText="1"/>
    </xf>
    <xf numFmtId="0" fontId="0" fillId="0" borderId="19" xfId="0" applyBorder="1"/>
    <xf numFmtId="0" fontId="0" fillId="0" borderId="21" xfId="0" applyBorder="1"/>
    <xf numFmtId="0" fontId="13" fillId="2" borderId="31" xfId="0" applyFont="1" applyFill="1" applyBorder="1" applyAlignment="1">
      <alignment horizontal="center" vertical="top" wrapText="1"/>
    </xf>
    <xf numFmtId="0" fontId="13" fillId="2" borderId="24" xfId="0" applyFont="1" applyFill="1" applyBorder="1" applyAlignment="1">
      <alignment horizontal="center" vertical="top"/>
    </xf>
    <xf numFmtId="0" fontId="13" fillId="2" borderId="32" xfId="0" applyFont="1" applyFill="1" applyBorder="1" applyAlignment="1">
      <alignment horizontal="center" vertical="top"/>
    </xf>
    <xf numFmtId="0" fontId="7" fillId="2" borderId="3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10" fillId="2" borderId="46" xfId="0" applyFont="1" applyFill="1" applyBorder="1" applyAlignment="1">
      <alignment horizontal="center" vertical="center"/>
    </xf>
    <xf numFmtId="0" fontId="10" fillId="2" borderId="47" xfId="0" applyFont="1" applyFill="1" applyBorder="1" applyAlignment="1">
      <alignment horizontal="center" vertical="center"/>
    </xf>
    <xf numFmtId="0" fontId="7" fillId="2" borderId="43" xfId="0" applyFont="1" applyFill="1" applyBorder="1" applyAlignment="1">
      <alignment horizontal="center" vertical="center" wrapText="1"/>
    </xf>
    <xf numFmtId="0" fontId="7" fillId="2" borderId="44" xfId="0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/>
    </xf>
    <xf numFmtId="0" fontId="15" fillId="2" borderId="30" xfId="0" applyFont="1" applyFill="1" applyBorder="1" applyAlignment="1">
      <alignment horizontal="center" vertical="center"/>
    </xf>
  </cellXfs>
  <cellStyles count="3">
    <cellStyle name="Normal" xfId="0" builtinId="0"/>
    <cellStyle name="Normal 2" xfId="2" xr:uid="{00000000-0005-0000-0000-000001000000}"/>
    <cellStyle name="Normal 3" xfId="1" xr:uid="{00000000-0005-0000-0000-000002000000}"/>
  </cellStyles>
  <dxfs count="4">
    <dxf>
      <font>
        <b/>
        <i val="0"/>
      </font>
      <fill>
        <patternFill>
          <bgColor rgb="FFFFDDDD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rgb="FFDBE5F1"/>
        </patternFill>
      </fill>
    </dxf>
  </dxfs>
  <tableStyles count="0" defaultTableStyle="TableStyleMedium9" defaultPivotStyle="PivotStyleLight16"/>
  <colors>
    <mruColors>
      <color rgb="FFDBE5F1"/>
      <color rgb="FFE8FFE7"/>
      <color rgb="FFFFFFC1"/>
      <color rgb="FFFFFFFF"/>
      <color rgb="FFD0FFC5"/>
      <color rgb="FFABFF97"/>
      <color rgb="FF97FFC6"/>
      <color rgb="FFFFDDDD"/>
      <color rgb="FFF0F0F0"/>
      <color rgb="FFFF8B8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104910</xdr:colOff>
      <xdr:row>0</xdr:row>
      <xdr:rowOff>74543</xdr:rowOff>
    </xdr:from>
    <xdr:to>
      <xdr:col>1</xdr:col>
      <xdr:colOff>53270</xdr:colOff>
      <xdr:row>0</xdr:row>
      <xdr:rowOff>861391</xdr:rowOff>
    </xdr:to>
    <xdr:pic>
      <xdr:nvPicPr>
        <xdr:cNvPr id="2" name="Picture 1" descr="Dphe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910" y="74543"/>
          <a:ext cx="751773" cy="7868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250667</xdr:colOff>
      <xdr:row>0</xdr:row>
      <xdr:rowOff>57978</xdr:rowOff>
    </xdr:from>
    <xdr:to>
      <xdr:col>8</xdr:col>
      <xdr:colOff>270719</xdr:colOff>
      <xdr:row>0</xdr:row>
      <xdr:rowOff>305627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5364088" y="57978"/>
          <a:ext cx="1534026" cy="2476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r"/>
          <a:r>
            <a:rPr lang="en-US" sz="1100">
              <a:latin typeface="Times New Roman" pitchFamily="18" charset="0"/>
              <a:cs typeface="Times New Roman" pitchFamily="18" charset="0"/>
            </a:rPr>
            <a:t>Revision:</a:t>
          </a:r>
          <a:r>
            <a:rPr lang="en-US" sz="1100" baseline="0">
              <a:latin typeface="Times New Roman" pitchFamily="18" charset="0"/>
              <a:cs typeface="Times New Roman" pitchFamily="18" charset="0"/>
            </a:rPr>
            <a:t>  5/17/2015</a:t>
          </a:r>
          <a:endParaRPr lang="en-US" sz="1100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7</xdr:col>
      <xdr:colOff>174458</xdr:colOff>
      <xdr:row>0</xdr:row>
      <xdr:rowOff>330869</xdr:rowOff>
    </xdr:from>
    <xdr:to>
      <xdr:col>8</xdr:col>
      <xdr:colOff>340894</xdr:colOff>
      <xdr:row>0</xdr:row>
      <xdr:rowOff>702343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 flipH="1">
          <a:off x="5869405" y="330869"/>
          <a:ext cx="1098884" cy="3714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1600" b="1">
              <a:latin typeface="Times New Roman" pitchFamily="18" charset="0"/>
              <a:cs typeface="Times New Roman" pitchFamily="18" charset="0"/>
            </a:rPr>
            <a:t>MOR</a:t>
          </a:r>
          <a:endParaRPr lang="en-US" sz="1600" b="1" i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847725</xdr:colOff>
          <xdr:row>19</xdr:row>
          <xdr:rowOff>28575</xdr:rowOff>
        </xdr:from>
        <xdr:to>
          <xdr:col>6</xdr:col>
          <xdr:colOff>133350</xdr:colOff>
          <xdr:row>19</xdr:row>
          <xdr:rowOff>295275</xdr:rowOff>
        </xdr:to>
        <xdr:sp macro="" textlink="">
          <xdr:nvSpPr>
            <xdr:cNvPr id="1056" name="Button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n-US" sz="12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Calculate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400050</xdr:colOff>
          <xdr:row>0</xdr:row>
          <xdr:rowOff>381000</xdr:rowOff>
        </xdr:from>
        <xdr:to>
          <xdr:col>8</xdr:col>
          <xdr:colOff>466725</xdr:colOff>
          <xdr:row>0</xdr:row>
          <xdr:rowOff>742950</xdr:rowOff>
        </xdr:to>
        <xdr:sp macro="" textlink="">
          <xdr:nvSpPr>
            <xdr:cNvPr id="1064" name="Button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n-US" sz="12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Calculate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43"/>
  <sheetViews>
    <sheetView tabSelected="1" zoomScale="90" zoomScaleNormal="90" workbookViewId="0">
      <selection activeCell="H6" sqref="H6:I6"/>
    </sheetView>
  </sheetViews>
  <sheetFormatPr defaultColWidth="0" defaultRowHeight="15.75" zeroHeight="1" x14ac:dyDescent="0.25"/>
  <cols>
    <col min="1" max="1" width="11.625" style="1" customWidth="1"/>
    <col min="2" max="2" width="17" style="1" customWidth="1"/>
    <col min="3" max="3" width="9.625" style="1" customWidth="1"/>
    <col min="4" max="4" width="18" style="1" customWidth="1"/>
    <col min="5" max="5" width="6" style="1" customWidth="1"/>
    <col min="6" max="6" width="6.25" style="1" customWidth="1"/>
    <col min="7" max="7" width="6.875" style="1" customWidth="1"/>
    <col min="8" max="8" width="12.25" style="1" customWidth="1"/>
    <col min="9" max="9" width="8" style="1" customWidth="1"/>
    <col min="10" max="10" width="3.5" style="1" customWidth="1"/>
    <col min="11" max="16384" width="9" style="1" hidden="1"/>
  </cols>
  <sheetData>
    <row r="1" spans="1:10" ht="75" customHeight="1" thickBot="1" x14ac:dyDescent="0.3">
      <c r="A1" s="66" t="s">
        <v>81</v>
      </c>
      <c r="B1" s="67"/>
      <c r="C1" s="67"/>
      <c r="D1" s="67"/>
      <c r="E1" s="67"/>
      <c r="F1" s="67"/>
      <c r="G1" s="67"/>
      <c r="H1" s="67"/>
      <c r="I1" s="68"/>
      <c r="J1" s="32"/>
    </row>
    <row r="2" spans="1:10" ht="16.5" customHeight="1" thickBot="1" x14ac:dyDescent="0.3">
      <c r="A2" s="81" t="s">
        <v>75</v>
      </c>
      <c r="B2" s="82"/>
      <c r="C2" s="83"/>
      <c r="D2" s="87" t="s">
        <v>42</v>
      </c>
      <c r="E2" s="88"/>
      <c r="F2" s="89"/>
      <c r="G2" s="84" t="s">
        <v>67</v>
      </c>
      <c r="H2" s="85"/>
      <c r="I2" s="86"/>
      <c r="J2" s="32"/>
    </row>
    <row r="3" spans="1:10" s="12" customFormat="1" ht="14.25" customHeight="1" x14ac:dyDescent="0.25">
      <c r="A3" s="90" t="s">
        <v>68</v>
      </c>
      <c r="B3" s="91"/>
      <c r="C3" s="91"/>
      <c r="D3" s="91"/>
      <c r="E3" s="91"/>
      <c r="F3" s="91"/>
      <c r="G3" s="91"/>
      <c r="H3" s="91"/>
      <c r="I3" s="92"/>
      <c r="J3" s="33"/>
    </row>
    <row r="4" spans="1:10" ht="24.75" customHeight="1" x14ac:dyDescent="0.25">
      <c r="A4" s="34" t="s">
        <v>6</v>
      </c>
      <c r="B4" s="54" t="s">
        <v>83</v>
      </c>
      <c r="C4" s="49" t="s">
        <v>38</v>
      </c>
      <c r="D4" s="54" t="s">
        <v>84</v>
      </c>
      <c r="E4" s="93" t="s">
        <v>7</v>
      </c>
      <c r="F4" s="94"/>
      <c r="G4" s="95" t="s">
        <v>13</v>
      </c>
      <c r="H4" s="95"/>
      <c r="I4" s="96"/>
      <c r="J4" s="32"/>
    </row>
    <row r="5" spans="1:10" ht="27.75" customHeight="1" x14ac:dyDescent="0.25">
      <c r="A5" s="34" t="s">
        <v>2</v>
      </c>
      <c r="B5" s="55" t="s">
        <v>82</v>
      </c>
      <c r="C5" s="49" t="s">
        <v>5</v>
      </c>
      <c r="D5" s="54" t="s">
        <v>85</v>
      </c>
      <c r="E5" s="53" t="s">
        <v>3</v>
      </c>
      <c r="F5" s="109" t="s">
        <v>19</v>
      </c>
      <c r="G5" s="109"/>
      <c r="H5" s="53" t="s">
        <v>4</v>
      </c>
      <c r="I5" s="52">
        <v>2018</v>
      </c>
      <c r="J5" s="32"/>
    </row>
    <row r="6" spans="1:10" ht="15.75" customHeight="1" x14ac:dyDescent="0.25">
      <c r="A6" s="35" t="s">
        <v>0</v>
      </c>
      <c r="B6" s="48" t="s">
        <v>89</v>
      </c>
      <c r="C6" s="47" t="s">
        <v>1</v>
      </c>
      <c r="D6" s="14" t="s">
        <v>90</v>
      </c>
      <c r="E6" s="51" t="s">
        <v>74</v>
      </c>
      <c r="F6" s="109" t="s">
        <v>91</v>
      </c>
      <c r="G6" s="109"/>
      <c r="H6" s="79" t="s">
        <v>76</v>
      </c>
      <c r="I6" s="80"/>
      <c r="J6" s="32"/>
    </row>
    <row r="7" spans="1:10" ht="60" customHeight="1" thickBot="1" x14ac:dyDescent="0.3">
      <c r="A7" s="36" t="s">
        <v>45</v>
      </c>
      <c r="B7" s="114"/>
      <c r="C7" s="114"/>
      <c r="D7" s="114"/>
      <c r="E7" s="114"/>
      <c r="F7" s="114"/>
      <c r="G7" s="114"/>
      <c r="H7" s="114"/>
      <c r="I7" s="115"/>
      <c r="J7" s="32"/>
    </row>
    <row r="8" spans="1:10" ht="27.75" customHeight="1" x14ac:dyDescent="0.25">
      <c r="A8" s="100" t="str">
        <f>"Turbidity Combined Filter Effluent (CFE) Summary Section" &amp; CHAR(10) &amp;
"*If at ANY time the turbidity rises above " &amp; VLOOKUP(G4,Lookup!$C$2:$E$6,3,FALSE) &amp; " NTU the PWS must contact the department within 24 hours."</f>
        <v>Turbidity Combined Filter Effluent (CFE) Summary Section
*If at ANY time the turbidity rises above 0.5 NTU the PWS must contact the department within 24 hours.</v>
      </c>
      <c r="B8" s="101"/>
      <c r="C8" s="101"/>
      <c r="D8" s="101"/>
      <c r="E8" s="101"/>
      <c r="F8" s="101"/>
      <c r="G8" s="101"/>
      <c r="H8" s="101"/>
      <c r="I8" s="102"/>
      <c r="J8" s="32"/>
    </row>
    <row r="9" spans="1:10" s="2" customFormat="1" ht="18" customHeight="1" x14ac:dyDescent="0.25">
      <c r="A9" s="37" t="s">
        <v>2</v>
      </c>
      <c r="B9" s="76" t="s">
        <v>82</v>
      </c>
      <c r="C9" s="77"/>
      <c r="D9" s="78" t="s">
        <v>57</v>
      </c>
      <c r="E9" s="65"/>
      <c r="F9" s="112"/>
      <c r="G9" s="73">
        <v>1</v>
      </c>
      <c r="H9" s="74"/>
      <c r="I9" s="75"/>
      <c r="J9" s="38"/>
    </row>
    <row r="10" spans="1:10" s="2" customFormat="1" ht="18" customHeight="1" x14ac:dyDescent="0.25">
      <c r="A10" s="64" t="s">
        <v>40</v>
      </c>
      <c r="B10" s="65"/>
      <c r="C10" s="39">
        <v>30</v>
      </c>
      <c r="D10" s="78" t="s">
        <v>41</v>
      </c>
      <c r="E10" s="65"/>
      <c r="F10" s="39">
        <v>30</v>
      </c>
      <c r="G10" s="110" t="s">
        <v>44</v>
      </c>
      <c r="H10" s="111"/>
      <c r="I10" s="40">
        <v>0</v>
      </c>
      <c r="J10" s="38"/>
    </row>
    <row r="11" spans="1:10" s="2" customFormat="1" ht="15.75" customHeight="1" x14ac:dyDescent="0.25">
      <c r="A11" s="64" t="s">
        <v>36</v>
      </c>
      <c r="B11" s="65"/>
      <c r="C11" s="39">
        <v>30</v>
      </c>
      <c r="D11" s="78" t="s">
        <v>37</v>
      </c>
      <c r="E11" s="65"/>
      <c r="F11" s="39">
        <v>30</v>
      </c>
      <c r="G11" s="110" t="s">
        <v>62</v>
      </c>
      <c r="H11" s="111"/>
      <c r="I11" s="41" t="s">
        <v>10</v>
      </c>
      <c r="J11" s="38"/>
    </row>
    <row r="12" spans="1:10" s="2" customFormat="1" x14ac:dyDescent="0.25">
      <c r="A12" s="69" t="str">
        <f>"Number of Samples Exceeding " &amp; VLOOKUP(G4,Lookup!$C$2:$E$6,3,FALSE) &amp; " NTU:"</f>
        <v>Number of Samples Exceeding 0.5 NTU:</v>
      </c>
      <c r="B12" s="70"/>
      <c r="C12" s="39">
        <v>0</v>
      </c>
      <c r="D12" s="99" t="s">
        <v>59</v>
      </c>
      <c r="E12" s="70"/>
      <c r="F12" s="39">
        <v>2.1999999999999999E-2</v>
      </c>
      <c r="G12" s="78" t="s">
        <v>63</v>
      </c>
      <c r="H12" s="65"/>
      <c r="I12" s="42" t="s">
        <v>10</v>
      </c>
      <c r="J12" s="38"/>
    </row>
    <row r="13" spans="1:10" s="2" customFormat="1" ht="16.5" thickBot="1" x14ac:dyDescent="0.3">
      <c r="A13" s="71" t="str">
        <f>"Number of Samples Exceeding " &amp; VLOOKUP(G4,Lookup!$C$2:$E$6,2,FALSE) &amp; " NTU:"</f>
        <v>Number of Samples Exceeding 0.1 NTU:</v>
      </c>
      <c r="B13" s="72"/>
      <c r="C13" s="39">
        <v>0</v>
      </c>
      <c r="D13" s="43" t="s">
        <v>14</v>
      </c>
      <c r="E13" s="44"/>
      <c r="F13" s="39">
        <v>0</v>
      </c>
      <c r="G13" s="97" t="s">
        <v>64</v>
      </c>
      <c r="H13" s="98"/>
      <c r="I13" s="45" t="s">
        <v>10</v>
      </c>
      <c r="J13" s="38"/>
    </row>
    <row r="14" spans="1:10" ht="27" customHeight="1" x14ac:dyDescent="0.25">
      <c r="A14" s="100" t="str">
        <f>"Microbial Treatment - Minimum Disinfection Summary Section" &amp; CHAR(10) &amp;
"*If at ANY time the residual falls below " &amp; DataSheet!R4 &amp; " mg/L the PWS must contact the department within 48 hours."</f>
        <v>Microbial Treatment - Minimum Disinfection Summary Section
*If at ANY time the residual falls below 1.2 mg/L the PWS must contact the department within 48 hours.</v>
      </c>
      <c r="B14" s="101"/>
      <c r="C14" s="101"/>
      <c r="D14" s="101"/>
      <c r="E14" s="101"/>
      <c r="F14" s="101"/>
      <c r="G14" s="101"/>
      <c r="H14" s="101"/>
      <c r="I14" s="102"/>
      <c r="J14" s="32"/>
    </row>
    <row r="15" spans="1:10" s="2" customFormat="1" ht="18" customHeight="1" x14ac:dyDescent="0.25">
      <c r="A15" s="37" t="s">
        <v>2</v>
      </c>
      <c r="B15" s="76" t="s">
        <v>82</v>
      </c>
      <c r="C15" s="77"/>
      <c r="D15" s="78" t="s">
        <v>57</v>
      </c>
      <c r="E15" s="65"/>
      <c r="F15" s="65"/>
      <c r="G15" s="74">
        <v>1</v>
      </c>
      <c r="H15" s="74"/>
      <c r="I15" s="75"/>
      <c r="J15" s="38"/>
    </row>
    <row r="16" spans="1:10" s="2" customFormat="1" ht="18" customHeight="1" x14ac:dyDescent="0.25">
      <c r="A16" s="64" t="s">
        <v>40</v>
      </c>
      <c r="B16" s="65"/>
      <c r="C16" s="39">
        <v>30</v>
      </c>
      <c r="D16" s="78" t="s">
        <v>41</v>
      </c>
      <c r="E16" s="65"/>
      <c r="F16" s="39">
        <v>30</v>
      </c>
      <c r="G16" s="110" t="s">
        <v>44</v>
      </c>
      <c r="H16" s="111"/>
      <c r="I16" s="40">
        <v>0</v>
      </c>
      <c r="J16" s="38"/>
    </row>
    <row r="17" spans="1:10" s="2" customFormat="1" ht="15.75" customHeight="1" x14ac:dyDescent="0.25">
      <c r="A17" s="64" t="s">
        <v>36</v>
      </c>
      <c r="B17" s="65"/>
      <c r="C17" s="39">
        <v>30</v>
      </c>
      <c r="D17" s="78" t="s">
        <v>37</v>
      </c>
      <c r="E17" s="65"/>
      <c r="F17" s="39">
        <v>30</v>
      </c>
      <c r="G17" s="104" t="s">
        <v>62</v>
      </c>
      <c r="H17" s="105"/>
      <c r="I17" s="41" t="s">
        <v>10</v>
      </c>
      <c r="J17" s="38"/>
    </row>
    <row r="18" spans="1:10" s="2" customFormat="1" x14ac:dyDescent="0.25">
      <c r="A18" s="103" t="str">
        <f>"Number of Samples Below " &amp;  DataSheet!R4 &amp; " mg/L:"</f>
        <v>Number of Samples Below 1.2 mg/L:</v>
      </c>
      <c r="B18" s="99"/>
      <c r="C18" s="46">
        <v>0</v>
      </c>
      <c r="D18" s="99" t="s">
        <v>58</v>
      </c>
      <c r="E18" s="70"/>
      <c r="F18" s="46">
        <v>1.3</v>
      </c>
      <c r="G18" s="113" t="s">
        <v>65</v>
      </c>
      <c r="H18" s="78"/>
      <c r="I18" s="42" t="s">
        <v>10</v>
      </c>
      <c r="J18" s="38"/>
    </row>
    <row r="19" spans="1:10" s="2" customFormat="1" ht="18" customHeight="1" thickBot="1" x14ac:dyDescent="0.3">
      <c r="A19" s="71" t="s">
        <v>56</v>
      </c>
      <c r="B19" s="72"/>
      <c r="C19" s="106" t="s">
        <v>87</v>
      </c>
      <c r="D19" s="106"/>
      <c r="E19" s="106"/>
      <c r="F19" s="106"/>
      <c r="G19" s="107"/>
      <c r="H19" s="107"/>
      <c r="I19" s="108"/>
      <c r="J19" s="38"/>
    </row>
    <row r="20" spans="1:10" ht="25.5" customHeight="1" x14ac:dyDescent="0.25">
      <c r="A20" s="32"/>
      <c r="B20" s="32"/>
      <c r="C20" s="32"/>
      <c r="D20" s="32"/>
      <c r="E20" s="32"/>
      <c r="F20" s="32"/>
      <c r="G20" s="32"/>
      <c r="H20" s="32"/>
      <c r="I20" s="32"/>
      <c r="J20" s="32"/>
    </row>
    <row r="21" spans="1:10" x14ac:dyDescent="0.25">
      <c r="A21" s="32"/>
      <c r="B21" s="32"/>
      <c r="C21" s="32"/>
      <c r="D21" s="32"/>
      <c r="E21" s="32"/>
      <c r="F21" s="32"/>
      <c r="G21" s="32"/>
      <c r="H21" s="32"/>
      <c r="I21" s="32"/>
      <c r="J21" s="32"/>
    </row>
    <row r="22" spans="1:10" hidden="1" x14ac:dyDescent="0.25"/>
    <row r="23" spans="1:10" hidden="1" x14ac:dyDescent="0.25"/>
    <row r="24" spans="1:10" hidden="1" x14ac:dyDescent="0.25"/>
    <row r="25" spans="1:10" hidden="1" x14ac:dyDescent="0.25"/>
    <row r="26" spans="1:10" hidden="1" x14ac:dyDescent="0.25"/>
    <row r="27" spans="1:10" hidden="1" x14ac:dyDescent="0.25"/>
    <row r="28" spans="1:10" hidden="1" x14ac:dyDescent="0.25"/>
    <row r="29" spans="1:10" hidden="1" x14ac:dyDescent="0.25"/>
    <row r="30" spans="1:10" x14ac:dyDescent="0.25"/>
    <row r="31" spans="1:10" x14ac:dyDescent="0.25"/>
    <row r="32" spans="1:10" x14ac:dyDescent="0.25"/>
    <row r="33" x14ac:dyDescent="0.25"/>
    <row r="34" x14ac:dyDescent="0.25"/>
    <row r="35" x14ac:dyDescent="0.25"/>
    <row r="36" x14ac:dyDescent="0.25"/>
    <row r="37" x14ac:dyDescent="0.25"/>
    <row r="38" x14ac:dyDescent="0.25"/>
    <row r="39" x14ac:dyDescent="0.25"/>
    <row r="40" x14ac:dyDescent="0.25"/>
    <row r="41" x14ac:dyDescent="0.25"/>
    <row r="42" x14ac:dyDescent="0.25"/>
    <row r="43" x14ac:dyDescent="0.25"/>
  </sheetData>
  <sheetProtection algorithmName="SHA-512" hashValue="MSJN3n/plwoax/G+0AsRn4I2ZglttEcqRT3Mm+lF1jXluvNK1WhbjC3lIyWbhrfb20Q0FAjEevp8ppbLEfE9Rg==" saltValue="1MfMPdXzcj01DY+3+v+iXw==" spinCount="100000" sheet="1" objects="1" scenarios="1"/>
  <mergeCells count="42">
    <mergeCell ref="A19:B19"/>
    <mergeCell ref="C19:F19"/>
    <mergeCell ref="G19:I19"/>
    <mergeCell ref="F6:G6"/>
    <mergeCell ref="F5:G5"/>
    <mergeCell ref="D10:E10"/>
    <mergeCell ref="G11:H11"/>
    <mergeCell ref="G10:H10"/>
    <mergeCell ref="A8:I8"/>
    <mergeCell ref="D9:F9"/>
    <mergeCell ref="G16:H16"/>
    <mergeCell ref="G15:I15"/>
    <mergeCell ref="A17:B17"/>
    <mergeCell ref="D17:E17"/>
    <mergeCell ref="G18:H18"/>
    <mergeCell ref="B7:I7"/>
    <mergeCell ref="D18:E18"/>
    <mergeCell ref="A18:B18"/>
    <mergeCell ref="G17:H17"/>
    <mergeCell ref="A16:B16"/>
    <mergeCell ref="D16:E16"/>
    <mergeCell ref="G13:H13"/>
    <mergeCell ref="D12:E12"/>
    <mergeCell ref="B15:C15"/>
    <mergeCell ref="D15:F15"/>
    <mergeCell ref="A14:I14"/>
    <mergeCell ref="A10:B10"/>
    <mergeCell ref="A1:I1"/>
    <mergeCell ref="A12:B12"/>
    <mergeCell ref="A13:B13"/>
    <mergeCell ref="G9:I9"/>
    <mergeCell ref="B9:C9"/>
    <mergeCell ref="A11:B11"/>
    <mergeCell ref="D11:E11"/>
    <mergeCell ref="H6:I6"/>
    <mergeCell ref="A2:C2"/>
    <mergeCell ref="G2:I2"/>
    <mergeCell ref="D2:F2"/>
    <mergeCell ref="A3:I3"/>
    <mergeCell ref="E4:F4"/>
    <mergeCell ref="G4:I4"/>
    <mergeCell ref="G12:H12"/>
  </mergeCells>
  <conditionalFormatting sqref="I11:I13 I17:I18">
    <cfRule type="cellIs" dxfId="3" priority="1" operator="equal">
      <formula>"N/A"</formula>
    </cfRule>
    <cfRule type="cellIs" dxfId="2" priority="4" operator="equal">
      <formula>"Error"</formula>
    </cfRule>
    <cfRule type="cellIs" dxfId="1" priority="10" operator="equal">
      <formula>"Yes"</formula>
    </cfRule>
    <cfRule type="cellIs" dxfId="0" priority="12" operator="equal">
      <formula>"No"</formula>
    </cfRule>
  </conditionalFormatting>
  <printOptions horizontalCentered="1"/>
  <pageMargins left="0.25" right="0.25" top="0.35" bottom="0.5" header="0.05" footer="0.3"/>
  <pageSetup orientation="portrait" horizontalDpi="4294967293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6" r:id="rId4" name="Button 32">
              <controlPr defaultSize="0" print="0" autoFill="0" autoPict="0" macro="[0]!calcualteSummary">
                <anchor moveWithCells="1" sizeWithCells="1">
                  <from>
                    <xdr:col>1</xdr:col>
                    <xdr:colOff>847725</xdr:colOff>
                    <xdr:row>19</xdr:row>
                    <xdr:rowOff>28575</xdr:rowOff>
                  </from>
                  <to>
                    <xdr:col>6</xdr:col>
                    <xdr:colOff>133350</xdr:colOff>
                    <xdr:row>19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5" name="Button 40">
              <controlPr defaultSize="0" print="0" autoFill="0" autoPict="0" macro="[0]!calcualteSummary">
                <anchor moveWithCells="1" sizeWithCells="1">
                  <from>
                    <xdr:col>6</xdr:col>
                    <xdr:colOff>400050</xdr:colOff>
                    <xdr:row>0</xdr:row>
                    <xdr:rowOff>381000</xdr:rowOff>
                  </from>
                  <to>
                    <xdr:col>8</xdr:col>
                    <xdr:colOff>466725</xdr:colOff>
                    <xdr:row>0</xdr:row>
                    <xdr:rowOff>742950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0000000}">
          <x14:formula1>
            <xm:f>Lookup!$A$2:$A$13</xm:f>
          </x14:formula1>
          <xm:sqref>F5:G5</xm:sqref>
        </x14:dataValidation>
        <x14:dataValidation type="list" allowBlank="1" showInputMessage="1" showErrorMessage="1" xr:uid="{00000000-0002-0000-0000-000001000000}">
          <x14:formula1>
            <xm:f>Lookup!$I$2:$I$3</xm:f>
          </x14:formula1>
          <xm:sqref>H6:I6</xm:sqref>
        </x14:dataValidation>
        <x14:dataValidation type="list" allowBlank="1" showInputMessage="1" showErrorMessage="1" xr:uid="{00000000-0002-0000-0000-000002000000}">
          <x14:formula1>
            <xm:f>Lookup!$C$2:$C$6</xm:f>
          </x14:formula1>
          <xm:sqref>G4:I4</xm:sqref>
        </x14:dataValidation>
        <x14:dataValidation type="list" allowBlank="1" showInputMessage="1" showErrorMessage="1" xr:uid="{00000000-0002-0000-0000-000003000000}">
          <x14:formula1>
            <xm:f>Lookup!$F$2:$F$8</xm:f>
          </x14:formula1>
          <xm:sqref>G9:I9 G15:I15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T38"/>
  <sheetViews>
    <sheetView topLeftCell="A6" zoomScale="95" zoomScaleNormal="95" workbookViewId="0">
      <selection activeCell="P9" sqref="P9:P36"/>
    </sheetView>
  </sheetViews>
  <sheetFormatPr defaultColWidth="0" defaultRowHeight="12.75" zeroHeight="1" x14ac:dyDescent="0.2"/>
  <cols>
    <col min="1" max="1" width="3" style="9" customWidth="1"/>
    <col min="2" max="2" width="4" style="8" customWidth="1"/>
    <col min="3" max="8" width="5.375" style="8" customWidth="1"/>
    <col min="9" max="9" width="13.75" style="8" customWidth="1"/>
    <col min="10" max="15" width="5.375" style="8" customWidth="1"/>
    <col min="16" max="17" width="12.375" style="8" customWidth="1"/>
    <col min="18" max="18" width="7.75" style="8" customWidth="1"/>
    <col min="19" max="19" width="1.875" style="9" customWidth="1"/>
    <col min="20" max="20" width="0" style="9" hidden="1" customWidth="1"/>
    <col min="21" max="16384" width="9" style="9" hidden="1"/>
  </cols>
  <sheetData>
    <row r="1" spans="2:18" ht="16.5" thickBot="1" x14ac:dyDescent="0.3">
      <c r="B1" s="125" t="s">
        <v>39</v>
      </c>
      <c r="C1" s="126"/>
      <c r="D1" s="126"/>
      <c r="E1" s="126"/>
      <c r="F1" s="126"/>
      <c r="G1" s="126"/>
      <c r="H1" s="126"/>
      <c r="I1" s="126"/>
      <c r="J1" s="127"/>
      <c r="K1" s="127"/>
      <c r="L1" s="127"/>
      <c r="M1" s="127"/>
      <c r="N1" s="127"/>
      <c r="O1" s="127"/>
      <c r="P1" s="127"/>
      <c r="Q1" s="127"/>
      <c r="R1" s="128"/>
    </row>
    <row r="2" spans="2:18" s="57" customFormat="1" ht="30" customHeight="1" x14ac:dyDescent="0.25">
      <c r="B2" s="120" t="str">
        <f>"PWS: " &amp; Summary!B4 &amp; " - " &amp; Summary!D4</f>
        <v>PWS: CO0207504 - Meadow Mtn Water Supply</v>
      </c>
      <c r="C2" s="121"/>
      <c r="D2" s="121"/>
      <c r="E2" s="121"/>
      <c r="F2" s="121"/>
      <c r="G2" s="121"/>
      <c r="H2" s="121"/>
      <c r="I2" s="121"/>
      <c r="J2" s="121" t="str">
        <f>"Facility: " &amp; Summary!B5 &amp; " - " &amp; Summary!D5</f>
        <v>Facility: 001 - Meadow Mtn SWTP01</v>
      </c>
      <c r="K2" s="121"/>
      <c r="L2" s="121"/>
      <c r="M2" s="121"/>
      <c r="N2" s="121"/>
      <c r="O2" s="121"/>
      <c r="P2" s="144" t="str">
        <f>"Time Period: " &amp;Summary!F5 &amp; " - "  &amp; Summary!I5</f>
        <v>Time Period: Apr (4) - 2018</v>
      </c>
      <c r="Q2" s="144"/>
      <c r="R2" s="145"/>
    </row>
    <row r="3" spans="2:18" ht="27.75" customHeight="1" thickBot="1" x14ac:dyDescent="0.25">
      <c r="B3" s="135" t="s">
        <v>78</v>
      </c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7"/>
    </row>
    <row r="4" spans="2:18" ht="26.25" customHeight="1" x14ac:dyDescent="0.25">
      <c r="B4" s="140" t="s">
        <v>35</v>
      </c>
      <c r="C4" s="129" t="s">
        <v>71</v>
      </c>
      <c r="D4" s="130"/>
      <c r="E4" s="131"/>
      <c r="F4" s="131"/>
      <c r="G4" s="131"/>
      <c r="H4" s="131"/>
      <c r="I4" s="131"/>
      <c r="J4" s="132" t="s">
        <v>43</v>
      </c>
      <c r="K4" s="133"/>
      <c r="L4" s="133"/>
      <c r="M4" s="133"/>
      <c r="N4" s="133"/>
      <c r="O4" s="133"/>
      <c r="P4" s="134"/>
      <c r="Q4" s="25" t="s">
        <v>34</v>
      </c>
      <c r="R4" s="56" t="s">
        <v>86</v>
      </c>
    </row>
    <row r="5" spans="2:18" ht="24.75" customHeight="1" x14ac:dyDescent="0.2">
      <c r="B5" s="141"/>
      <c r="C5" s="116" t="s">
        <v>46</v>
      </c>
      <c r="D5" s="118" t="s">
        <v>47</v>
      </c>
      <c r="E5" s="118" t="s">
        <v>48</v>
      </c>
      <c r="F5" s="118" t="s">
        <v>49</v>
      </c>
      <c r="G5" s="118" t="s">
        <v>50</v>
      </c>
      <c r="H5" s="118" t="s">
        <v>51</v>
      </c>
      <c r="I5" s="122" t="s">
        <v>60</v>
      </c>
      <c r="J5" s="116" t="s">
        <v>46</v>
      </c>
      <c r="K5" s="118" t="s">
        <v>47</v>
      </c>
      <c r="L5" s="118" t="s">
        <v>48</v>
      </c>
      <c r="M5" s="118" t="s">
        <v>49</v>
      </c>
      <c r="N5" s="118" t="s">
        <v>50</v>
      </c>
      <c r="O5" s="118" t="s">
        <v>51</v>
      </c>
      <c r="P5" s="122" t="s">
        <v>61</v>
      </c>
      <c r="Q5" s="138" t="s">
        <v>72</v>
      </c>
      <c r="R5" s="139"/>
    </row>
    <row r="6" spans="2:18" ht="13.5" thickBot="1" x14ac:dyDescent="0.25">
      <c r="B6" s="141"/>
      <c r="C6" s="142"/>
      <c r="D6" s="143"/>
      <c r="E6" s="143"/>
      <c r="F6" s="143"/>
      <c r="G6" s="143"/>
      <c r="H6" s="143"/>
      <c r="I6" s="123"/>
      <c r="J6" s="117"/>
      <c r="K6" s="119"/>
      <c r="L6" s="119"/>
      <c r="M6" s="119"/>
      <c r="N6" s="119"/>
      <c r="O6" s="119"/>
      <c r="P6" s="124"/>
      <c r="Q6" s="50" t="s">
        <v>53</v>
      </c>
      <c r="R6" s="17" t="s">
        <v>54</v>
      </c>
    </row>
    <row r="7" spans="2:18" ht="14.85" customHeight="1" x14ac:dyDescent="0.2">
      <c r="B7" s="13">
        <v>1</v>
      </c>
      <c r="C7" s="60" t="s">
        <v>88</v>
      </c>
      <c r="D7" s="61" t="s">
        <v>88</v>
      </c>
      <c r="E7" s="61">
        <v>2.1000000000000001E-2</v>
      </c>
      <c r="F7" s="61" t="s">
        <v>88</v>
      </c>
      <c r="G7" s="61" t="s">
        <v>88</v>
      </c>
      <c r="H7" s="61" t="s">
        <v>88</v>
      </c>
      <c r="I7" s="61">
        <v>2.1000000000000001E-2</v>
      </c>
      <c r="J7" s="60" t="s">
        <v>88</v>
      </c>
      <c r="K7" s="61" t="s">
        <v>88</v>
      </c>
      <c r="L7" s="61">
        <v>1.4</v>
      </c>
      <c r="M7" s="61" t="s">
        <v>88</v>
      </c>
      <c r="N7" s="61" t="s">
        <v>88</v>
      </c>
      <c r="O7" s="61" t="s">
        <v>88</v>
      </c>
      <c r="P7" s="58">
        <f>MAX(J7:O7)</f>
        <v>1.4</v>
      </c>
      <c r="Q7" s="26"/>
      <c r="R7" s="27"/>
    </row>
    <row r="8" spans="2:18" ht="14.85" customHeight="1" x14ac:dyDescent="0.2">
      <c r="B8" s="10">
        <v>2</v>
      </c>
      <c r="C8" s="62" t="s">
        <v>88</v>
      </c>
      <c r="D8" s="63" t="s">
        <v>88</v>
      </c>
      <c r="E8" s="63" t="s">
        <v>88</v>
      </c>
      <c r="F8" s="63" t="s">
        <v>88</v>
      </c>
      <c r="G8" s="63">
        <v>0.02</v>
      </c>
      <c r="H8" s="63" t="s">
        <v>88</v>
      </c>
      <c r="I8" s="63">
        <f>MIN(C8:H8)</f>
        <v>0.02</v>
      </c>
      <c r="J8" s="62" t="s">
        <v>88</v>
      </c>
      <c r="K8" s="63" t="s">
        <v>88</v>
      </c>
      <c r="L8" s="63" t="s">
        <v>88</v>
      </c>
      <c r="M8" s="63" t="s">
        <v>88</v>
      </c>
      <c r="N8" s="63">
        <v>1.4</v>
      </c>
      <c r="O8" s="63" t="s">
        <v>88</v>
      </c>
      <c r="P8" s="59">
        <f>MAX(J8:O8)</f>
        <v>1.4</v>
      </c>
      <c r="Q8" s="28"/>
      <c r="R8" s="29"/>
    </row>
    <row r="9" spans="2:18" ht="14.85" customHeight="1" x14ac:dyDescent="0.2">
      <c r="B9" s="10">
        <v>3</v>
      </c>
      <c r="C9" s="62" t="s">
        <v>88</v>
      </c>
      <c r="D9" s="63" t="s">
        <v>88</v>
      </c>
      <c r="E9" s="63">
        <v>0.02</v>
      </c>
      <c r="F9" s="63" t="s">
        <v>88</v>
      </c>
      <c r="G9" s="63" t="s">
        <v>88</v>
      </c>
      <c r="H9" s="63" t="s">
        <v>88</v>
      </c>
      <c r="I9" s="63">
        <f>MIN(C9:H9)</f>
        <v>0.02</v>
      </c>
      <c r="J9" s="62" t="s">
        <v>88</v>
      </c>
      <c r="K9" s="63" t="s">
        <v>88</v>
      </c>
      <c r="L9" s="63">
        <v>1.7</v>
      </c>
      <c r="M9" s="63" t="s">
        <v>88</v>
      </c>
      <c r="N9" s="63" t="s">
        <v>88</v>
      </c>
      <c r="O9" s="63" t="s">
        <v>88</v>
      </c>
      <c r="P9" s="59">
        <f t="shared" ref="P9:P36" si="0">MAX(J9:O9)</f>
        <v>1.7</v>
      </c>
      <c r="Q9" s="28"/>
      <c r="R9" s="29"/>
    </row>
    <row r="10" spans="2:18" ht="14.85" customHeight="1" x14ac:dyDescent="0.2">
      <c r="B10" s="10">
        <v>4</v>
      </c>
      <c r="C10" s="62" t="s">
        <v>88</v>
      </c>
      <c r="D10" s="63" t="s">
        <v>88</v>
      </c>
      <c r="E10" s="63">
        <v>0.02</v>
      </c>
      <c r="F10" s="63" t="s">
        <v>88</v>
      </c>
      <c r="G10" s="63" t="s">
        <v>88</v>
      </c>
      <c r="H10" s="63" t="s">
        <v>88</v>
      </c>
      <c r="I10" s="63">
        <f t="shared" ref="I10:I36" si="1">MIN(C10:H10)</f>
        <v>0.02</v>
      </c>
      <c r="J10" s="62" t="s">
        <v>88</v>
      </c>
      <c r="K10" s="63" t="s">
        <v>88</v>
      </c>
      <c r="L10" s="63">
        <v>1.7</v>
      </c>
      <c r="M10" s="63" t="s">
        <v>88</v>
      </c>
      <c r="N10" s="63" t="s">
        <v>88</v>
      </c>
      <c r="O10" s="63" t="s">
        <v>88</v>
      </c>
      <c r="P10" s="59">
        <f t="shared" si="0"/>
        <v>1.7</v>
      </c>
      <c r="Q10" s="28"/>
      <c r="R10" s="29"/>
    </row>
    <row r="11" spans="2:18" ht="14.85" customHeight="1" x14ac:dyDescent="0.2">
      <c r="B11" s="10">
        <v>5</v>
      </c>
      <c r="C11" s="62" t="s">
        <v>88</v>
      </c>
      <c r="D11" s="63" t="s">
        <v>88</v>
      </c>
      <c r="E11" s="63" t="s">
        <v>88</v>
      </c>
      <c r="F11" s="63" t="s">
        <v>88</v>
      </c>
      <c r="G11" s="63">
        <v>2.1000000000000001E-2</v>
      </c>
      <c r="H11" s="63" t="s">
        <v>88</v>
      </c>
      <c r="I11" s="63">
        <f t="shared" si="1"/>
        <v>2.1000000000000001E-2</v>
      </c>
      <c r="J11" s="62" t="s">
        <v>88</v>
      </c>
      <c r="K11" s="63" t="s">
        <v>88</v>
      </c>
      <c r="L11" s="63" t="s">
        <v>88</v>
      </c>
      <c r="M11" s="63" t="s">
        <v>88</v>
      </c>
      <c r="N11" s="63">
        <v>1.4</v>
      </c>
      <c r="O11" s="63" t="s">
        <v>88</v>
      </c>
      <c r="P11" s="59">
        <f t="shared" si="0"/>
        <v>1.4</v>
      </c>
      <c r="Q11" s="28"/>
      <c r="R11" s="29"/>
    </row>
    <row r="12" spans="2:18" ht="14.85" customHeight="1" x14ac:dyDescent="0.2">
      <c r="B12" s="10">
        <v>6</v>
      </c>
      <c r="C12" s="62" t="s">
        <v>88</v>
      </c>
      <c r="D12" s="63" t="s">
        <v>88</v>
      </c>
      <c r="E12" s="63" t="s">
        <v>88</v>
      </c>
      <c r="F12" s="63">
        <v>0.02</v>
      </c>
      <c r="G12" s="63" t="s">
        <v>88</v>
      </c>
      <c r="H12" s="63" t="s">
        <v>88</v>
      </c>
      <c r="I12" s="63">
        <f t="shared" si="1"/>
        <v>0.02</v>
      </c>
      <c r="J12" s="62" t="s">
        <v>88</v>
      </c>
      <c r="K12" s="63" t="s">
        <v>88</v>
      </c>
      <c r="L12" s="63" t="s">
        <v>88</v>
      </c>
      <c r="M12" s="63">
        <v>1.5</v>
      </c>
      <c r="N12" s="63" t="s">
        <v>88</v>
      </c>
      <c r="O12" s="63" t="s">
        <v>88</v>
      </c>
      <c r="P12" s="59">
        <f t="shared" si="0"/>
        <v>1.5</v>
      </c>
      <c r="Q12" s="28"/>
      <c r="R12" s="29"/>
    </row>
    <row r="13" spans="2:18" ht="14.85" customHeight="1" x14ac:dyDescent="0.2">
      <c r="B13" s="10">
        <v>7</v>
      </c>
      <c r="C13" s="62" t="s">
        <v>88</v>
      </c>
      <c r="D13" s="63" t="s">
        <v>88</v>
      </c>
      <c r="E13" s="63">
        <v>0.02</v>
      </c>
      <c r="F13" s="63" t="s">
        <v>88</v>
      </c>
      <c r="G13" s="63" t="s">
        <v>88</v>
      </c>
      <c r="H13" s="63" t="s">
        <v>88</v>
      </c>
      <c r="I13" s="63">
        <f t="shared" si="1"/>
        <v>0.02</v>
      </c>
      <c r="J13" s="62" t="s">
        <v>88</v>
      </c>
      <c r="K13" s="63" t="s">
        <v>88</v>
      </c>
      <c r="L13" s="63">
        <v>1.5</v>
      </c>
      <c r="M13" s="63" t="s">
        <v>88</v>
      </c>
      <c r="N13" s="63" t="s">
        <v>88</v>
      </c>
      <c r="O13" s="63" t="s">
        <v>88</v>
      </c>
      <c r="P13" s="59">
        <f t="shared" si="0"/>
        <v>1.5</v>
      </c>
      <c r="Q13" s="28"/>
      <c r="R13" s="29"/>
    </row>
    <row r="14" spans="2:18" ht="14.85" customHeight="1" x14ac:dyDescent="0.2">
      <c r="B14" s="10">
        <v>8</v>
      </c>
      <c r="C14" s="62" t="s">
        <v>88</v>
      </c>
      <c r="D14" s="63" t="s">
        <v>88</v>
      </c>
      <c r="E14" s="63">
        <v>2.1000000000000001E-2</v>
      </c>
      <c r="F14" s="63" t="s">
        <v>88</v>
      </c>
      <c r="G14" s="63" t="s">
        <v>88</v>
      </c>
      <c r="H14" s="63" t="s">
        <v>88</v>
      </c>
      <c r="I14" s="63">
        <f t="shared" si="1"/>
        <v>2.1000000000000001E-2</v>
      </c>
      <c r="J14" s="62" t="s">
        <v>88</v>
      </c>
      <c r="K14" s="63" t="s">
        <v>88</v>
      </c>
      <c r="L14" s="63">
        <v>1.4</v>
      </c>
      <c r="M14" s="63" t="s">
        <v>88</v>
      </c>
      <c r="N14" s="63" t="s">
        <v>88</v>
      </c>
      <c r="O14" s="63" t="s">
        <v>88</v>
      </c>
      <c r="P14" s="59">
        <f t="shared" si="0"/>
        <v>1.4</v>
      </c>
      <c r="Q14" s="28"/>
      <c r="R14" s="29"/>
    </row>
    <row r="15" spans="2:18" ht="14.85" customHeight="1" x14ac:dyDescent="0.2">
      <c r="B15" s="10">
        <v>9</v>
      </c>
      <c r="C15" s="62" t="s">
        <v>88</v>
      </c>
      <c r="D15" s="63" t="s">
        <v>88</v>
      </c>
      <c r="E15" s="63" t="s">
        <v>88</v>
      </c>
      <c r="F15" s="63">
        <v>0.02</v>
      </c>
      <c r="G15" s="63" t="s">
        <v>88</v>
      </c>
      <c r="H15" s="63" t="s">
        <v>88</v>
      </c>
      <c r="I15" s="63">
        <f t="shared" si="1"/>
        <v>0.02</v>
      </c>
      <c r="J15" s="62" t="s">
        <v>88</v>
      </c>
      <c r="K15" s="63" t="s">
        <v>88</v>
      </c>
      <c r="L15" s="63" t="s">
        <v>88</v>
      </c>
      <c r="M15" s="63">
        <v>1.5</v>
      </c>
      <c r="N15" s="63" t="s">
        <v>88</v>
      </c>
      <c r="O15" s="63" t="s">
        <v>88</v>
      </c>
      <c r="P15" s="59">
        <f t="shared" si="0"/>
        <v>1.5</v>
      </c>
      <c r="Q15" s="28"/>
      <c r="R15" s="29"/>
    </row>
    <row r="16" spans="2:18" ht="14.85" customHeight="1" x14ac:dyDescent="0.2">
      <c r="B16" s="10">
        <v>10</v>
      </c>
      <c r="C16" s="62" t="s">
        <v>88</v>
      </c>
      <c r="D16" s="63" t="s">
        <v>88</v>
      </c>
      <c r="E16" s="63">
        <v>0.02</v>
      </c>
      <c r="F16" s="63" t="s">
        <v>88</v>
      </c>
      <c r="G16" s="63" t="s">
        <v>88</v>
      </c>
      <c r="H16" s="63" t="s">
        <v>88</v>
      </c>
      <c r="I16" s="63">
        <f t="shared" si="1"/>
        <v>0.02</v>
      </c>
      <c r="J16" s="62" t="s">
        <v>88</v>
      </c>
      <c r="K16" s="63" t="s">
        <v>88</v>
      </c>
      <c r="L16" s="63">
        <v>1.5</v>
      </c>
      <c r="M16" s="63" t="s">
        <v>88</v>
      </c>
      <c r="N16" s="63" t="s">
        <v>88</v>
      </c>
      <c r="O16" s="63" t="s">
        <v>88</v>
      </c>
      <c r="P16" s="59">
        <f t="shared" si="0"/>
        <v>1.5</v>
      </c>
      <c r="Q16" s="28"/>
      <c r="R16" s="29"/>
    </row>
    <row r="17" spans="2:18" ht="14.85" customHeight="1" x14ac:dyDescent="0.2">
      <c r="B17" s="10">
        <v>11</v>
      </c>
      <c r="C17" s="62" t="s">
        <v>88</v>
      </c>
      <c r="D17" s="63" t="s">
        <v>88</v>
      </c>
      <c r="E17" s="63">
        <v>2.1999999999999999E-2</v>
      </c>
      <c r="F17" s="63" t="s">
        <v>88</v>
      </c>
      <c r="G17" s="63" t="s">
        <v>88</v>
      </c>
      <c r="H17" s="63" t="s">
        <v>88</v>
      </c>
      <c r="I17" s="63">
        <f t="shared" si="1"/>
        <v>2.1999999999999999E-2</v>
      </c>
      <c r="J17" s="62" t="s">
        <v>88</v>
      </c>
      <c r="K17" s="63" t="s">
        <v>88</v>
      </c>
      <c r="L17" s="63">
        <v>1.5</v>
      </c>
      <c r="M17" s="63" t="s">
        <v>88</v>
      </c>
      <c r="N17" s="63" t="s">
        <v>88</v>
      </c>
      <c r="O17" s="63" t="s">
        <v>88</v>
      </c>
      <c r="P17" s="59">
        <f t="shared" si="0"/>
        <v>1.5</v>
      </c>
      <c r="Q17" s="28"/>
      <c r="R17" s="29"/>
    </row>
    <row r="18" spans="2:18" ht="14.85" customHeight="1" x14ac:dyDescent="0.2">
      <c r="B18" s="10">
        <v>12</v>
      </c>
      <c r="C18" s="62" t="s">
        <v>88</v>
      </c>
      <c r="D18" s="63" t="s">
        <v>88</v>
      </c>
      <c r="E18" s="63" t="s">
        <v>88</v>
      </c>
      <c r="F18" s="63">
        <v>2.1000000000000001E-2</v>
      </c>
      <c r="G18" s="63" t="s">
        <v>88</v>
      </c>
      <c r="H18" s="63" t="s">
        <v>88</v>
      </c>
      <c r="I18" s="63">
        <f t="shared" si="1"/>
        <v>2.1000000000000001E-2</v>
      </c>
      <c r="J18" s="62" t="s">
        <v>88</v>
      </c>
      <c r="K18" s="63" t="s">
        <v>88</v>
      </c>
      <c r="L18" s="63" t="s">
        <v>88</v>
      </c>
      <c r="M18" s="63">
        <v>1.5</v>
      </c>
      <c r="N18" s="63" t="s">
        <v>88</v>
      </c>
      <c r="O18" s="63" t="s">
        <v>88</v>
      </c>
      <c r="P18" s="59">
        <f t="shared" si="0"/>
        <v>1.5</v>
      </c>
      <c r="Q18" s="28"/>
      <c r="R18" s="29"/>
    </row>
    <row r="19" spans="2:18" ht="14.85" customHeight="1" x14ac:dyDescent="0.2">
      <c r="B19" s="10">
        <v>13</v>
      </c>
      <c r="C19" s="62" t="s">
        <v>88</v>
      </c>
      <c r="D19" s="63" t="s">
        <v>88</v>
      </c>
      <c r="E19" s="63">
        <v>2.1000000000000001E-2</v>
      </c>
      <c r="F19" s="63" t="s">
        <v>88</v>
      </c>
      <c r="G19" s="63" t="s">
        <v>88</v>
      </c>
      <c r="H19" s="63" t="s">
        <v>88</v>
      </c>
      <c r="I19" s="63">
        <f t="shared" si="1"/>
        <v>2.1000000000000001E-2</v>
      </c>
      <c r="J19" s="62" t="s">
        <v>88</v>
      </c>
      <c r="K19" s="63" t="s">
        <v>88</v>
      </c>
      <c r="L19" s="63">
        <v>1.5</v>
      </c>
      <c r="M19" s="63" t="s">
        <v>88</v>
      </c>
      <c r="N19" s="63" t="s">
        <v>88</v>
      </c>
      <c r="O19" s="63" t="s">
        <v>88</v>
      </c>
      <c r="P19" s="59">
        <f t="shared" si="0"/>
        <v>1.5</v>
      </c>
      <c r="Q19" s="28"/>
      <c r="R19" s="29"/>
    </row>
    <row r="20" spans="2:18" ht="14.85" customHeight="1" x14ac:dyDescent="0.2">
      <c r="B20" s="10">
        <v>14</v>
      </c>
      <c r="C20" s="62" t="s">
        <v>88</v>
      </c>
      <c r="D20" s="63" t="s">
        <v>88</v>
      </c>
      <c r="E20" s="63" t="s">
        <v>88</v>
      </c>
      <c r="F20" s="63">
        <v>2.1000000000000001E-2</v>
      </c>
      <c r="G20" s="63" t="s">
        <v>88</v>
      </c>
      <c r="H20" s="63" t="s">
        <v>88</v>
      </c>
      <c r="I20" s="63">
        <f t="shared" si="1"/>
        <v>2.1000000000000001E-2</v>
      </c>
      <c r="J20" s="62" t="s">
        <v>88</v>
      </c>
      <c r="K20" s="63" t="s">
        <v>88</v>
      </c>
      <c r="L20" s="63" t="s">
        <v>88</v>
      </c>
      <c r="M20" s="63">
        <v>1.5</v>
      </c>
      <c r="N20" s="63" t="s">
        <v>88</v>
      </c>
      <c r="O20" s="63" t="s">
        <v>88</v>
      </c>
      <c r="P20" s="59">
        <f t="shared" si="0"/>
        <v>1.5</v>
      </c>
      <c r="Q20" s="28"/>
      <c r="R20" s="29"/>
    </row>
    <row r="21" spans="2:18" ht="14.85" customHeight="1" x14ac:dyDescent="0.2">
      <c r="B21" s="10">
        <v>15</v>
      </c>
      <c r="C21" s="62" t="s">
        <v>88</v>
      </c>
      <c r="D21" s="63" t="s">
        <v>88</v>
      </c>
      <c r="E21" s="63">
        <v>2.1000000000000001E-2</v>
      </c>
      <c r="F21" s="63" t="s">
        <v>88</v>
      </c>
      <c r="G21" s="63" t="s">
        <v>88</v>
      </c>
      <c r="H21" s="63" t="s">
        <v>88</v>
      </c>
      <c r="I21" s="63">
        <f t="shared" si="1"/>
        <v>2.1000000000000001E-2</v>
      </c>
      <c r="J21" s="62" t="s">
        <v>88</v>
      </c>
      <c r="K21" s="63" t="s">
        <v>88</v>
      </c>
      <c r="L21" s="63">
        <v>1.4</v>
      </c>
      <c r="M21" s="63" t="s">
        <v>88</v>
      </c>
      <c r="N21" s="63" t="s">
        <v>88</v>
      </c>
      <c r="O21" s="63" t="s">
        <v>88</v>
      </c>
      <c r="P21" s="59">
        <f t="shared" si="0"/>
        <v>1.4</v>
      </c>
      <c r="Q21" s="28"/>
      <c r="R21" s="29"/>
    </row>
    <row r="22" spans="2:18" ht="14.85" customHeight="1" x14ac:dyDescent="0.2">
      <c r="B22" s="10">
        <v>16</v>
      </c>
      <c r="C22" s="62" t="s">
        <v>88</v>
      </c>
      <c r="D22" s="63" t="s">
        <v>88</v>
      </c>
      <c r="E22" s="63" t="s">
        <v>88</v>
      </c>
      <c r="F22" s="63">
        <v>2.1000000000000001E-2</v>
      </c>
      <c r="G22" s="63" t="s">
        <v>88</v>
      </c>
      <c r="H22" s="63" t="s">
        <v>88</v>
      </c>
      <c r="I22" s="63">
        <f t="shared" si="1"/>
        <v>2.1000000000000001E-2</v>
      </c>
      <c r="J22" s="62" t="s">
        <v>88</v>
      </c>
      <c r="K22" s="63" t="s">
        <v>88</v>
      </c>
      <c r="L22" s="63" t="s">
        <v>88</v>
      </c>
      <c r="M22" s="63">
        <v>1.4</v>
      </c>
      <c r="N22" s="63" t="s">
        <v>88</v>
      </c>
      <c r="O22" s="63" t="s">
        <v>88</v>
      </c>
      <c r="P22" s="59">
        <f t="shared" si="0"/>
        <v>1.4</v>
      </c>
      <c r="Q22" s="28"/>
      <c r="R22" s="29"/>
    </row>
    <row r="23" spans="2:18" ht="14.85" customHeight="1" x14ac:dyDescent="0.2">
      <c r="B23" s="10">
        <v>17</v>
      </c>
      <c r="C23" s="62" t="s">
        <v>88</v>
      </c>
      <c r="D23" s="63" t="s">
        <v>88</v>
      </c>
      <c r="E23" s="63">
        <v>2.1000000000000001E-2</v>
      </c>
      <c r="F23" s="63" t="s">
        <v>88</v>
      </c>
      <c r="G23" s="63" t="s">
        <v>88</v>
      </c>
      <c r="H23" s="63" t="s">
        <v>88</v>
      </c>
      <c r="I23" s="63">
        <f t="shared" si="1"/>
        <v>2.1000000000000001E-2</v>
      </c>
      <c r="J23" s="62" t="s">
        <v>88</v>
      </c>
      <c r="K23" s="63" t="s">
        <v>88</v>
      </c>
      <c r="L23" s="63">
        <v>1.5</v>
      </c>
      <c r="M23" s="63" t="s">
        <v>88</v>
      </c>
      <c r="N23" s="63" t="s">
        <v>88</v>
      </c>
      <c r="O23" s="63" t="s">
        <v>88</v>
      </c>
      <c r="P23" s="59">
        <f t="shared" si="0"/>
        <v>1.5</v>
      </c>
      <c r="Q23" s="28"/>
      <c r="R23" s="29"/>
    </row>
    <row r="24" spans="2:18" ht="14.85" customHeight="1" x14ac:dyDescent="0.2">
      <c r="B24" s="10">
        <v>18</v>
      </c>
      <c r="C24" s="62" t="s">
        <v>88</v>
      </c>
      <c r="D24" s="63" t="s">
        <v>88</v>
      </c>
      <c r="E24" s="63" t="s">
        <v>88</v>
      </c>
      <c r="F24" s="63">
        <v>2.1000000000000001E-2</v>
      </c>
      <c r="G24" s="63" t="s">
        <v>88</v>
      </c>
      <c r="H24" s="63" t="s">
        <v>88</v>
      </c>
      <c r="I24" s="63">
        <f t="shared" si="1"/>
        <v>2.1000000000000001E-2</v>
      </c>
      <c r="J24" s="62" t="s">
        <v>88</v>
      </c>
      <c r="K24" s="63" t="s">
        <v>88</v>
      </c>
      <c r="L24" s="63" t="s">
        <v>88</v>
      </c>
      <c r="M24" s="63">
        <v>1.6</v>
      </c>
      <c r="N24" s="63" t="s">
        <v>88</v>
      </c>
      <c r="O24" s="63" t="s">
        <v>88</v>
      </c>
      <c r="P24" s="59">
        <f t="shared" si="0"/>
        <v>1.6</v>
      </c>
      <c r="Q24" s="28"/>
      <c r="R24" s="29"/>
    </row>
    <row r="25" spans="2:18" ht="14.85" customHeight="1" x14ac:dyDescent="0.2">
      <c r="B25" s="10">
        <v>19</v>
      </c>
      <c r="C25" s="62" t="s">
        <v>88</v>
      </c>
      <c r="D25" s="63" t="s">
        <v>88</v>
      </c>
      <c r="E25" s="63" t="s">
        <v>88</v>
      </c>
      <c r="F25" s="63">
        <v>2.1000000000000001E-2</v>
      </c>
      <c r="G25" s="63" t="s">
        <v>88</v>
      </c>
      <c r="H25" s="63" t="s">
        <v>88</v>
      </c>
      <c r="I25" s="63">
        <f t="shared" si="1"/>
        <v>2.1000000000000001E-2</v>
      </c>
      <c r="J25" s="62" t="s">
        <v>88</v>
      </c>
      <c r="K25" s="63" t="s">
        <v>88</v>
      </c>
      <c r="L25" s="63" t="s">
        <v>88</v>
      </c>
      <c r="M25" s="63">
        <v>1.6</v>
      </c>
      <c r="N25" s="63" t="s">
        <v>88</v>
      </c>
      <c r="O25" s="63" t="s">
        <v>88</v>
      </c>
      <c r="P25" s="59">
        <f t="shared" si="0"/>
        <v>1.6</v>
      </c>
      <c r="Q25" s="28"/>
      <c r="R25" s="29"/>
    </row>
    <row r="26" spans="2:18" ht="14.85" customHeight="1" x14ac:dyDescent="0.2">
      <c r="B26" s="10">
        <v>20</v>
      </c>
      <c r="C26" s="62" t="s">
        <v>88</v>
      </c>
      <c r="D26" s="63" t="s">
        <v>88</v>
      </c>
      <c r="E26" s="63" t="s">
        <v>88</v>
      </c>
      <c r="F26" s="63">
        <v>2.1000000000000001E-2</v>
      </c>
      <c r="G26" s="63" t="s">
        <v>88</v>
      </c>
      <c r="H26" s="63" t="s">
        <v>88</v>
      </c>
      <c r="I26" s="63">
        <f t="shared" si="1"/>
        <v>2.1000000000000001E-2</v>
      </c>
      <c r="J26" s="62" t="s">
        <v>88</v>
      </c>
      <c r="K26" s="63" t="s">
        <v>88</v>
      </c>
      <c r="L26" s="63" t="s">
        <v>88</v>
      </c>
      <c r="M26" s="63">
        <v>1.6</v>
      </c>
      <c r="N26" s="63" t="s">
        <v>88</v>
      </c>
      <c r="O26" s="63" t="s">
        <v>88</v>
      </c>
      <c r="P26" s="59">
        <f t="shared" si="0"/>
        <v>1.6</v>
      </c>
      <c r="Q26" s="28"/>
      <c r="R26" s="29"/>
    </row>
    <row r="27" spans="2:18" ht="14.85" customHeight="1" x14ac:dyDescent="0.2">
      <c r="B27" s="10">
        <v>21</v>
      </c>
      <c r="C27" s="62" t="s">
        <v>88</v>
      </c>
      <c r="D27" s="63" t="s">
        <v>88</v>
      </c>
      <c r="E27" s="63" t="s">
        <v>88</v>
      </c>
      <c r="F27" s="63" t="s">
        <v>88</v>
      </c>
      <c r="G27" s="63">
        <v>2.1000000000000001E-2</v>
      </c>
      <c r="H27" s="63" t="s">
        <v>88</v>
      </c>
      <c r="I27" s="63">
        <f t="shared" si="1"/>
        <v>2.1000000000000001E-2</v>
      </c>
      <c r="J27" s="62" t="s">
        <v>88</v>
      </c>
      <c r="K27" s="63" t="s">
        <v>88</v>
      </c>
      <c r="L27" s="63" t="s">
        <v>88</v>
      </c>
      <c r="M27" s="63" t="s">
        <v>88</v>
      </c>
      <c r="N27" s="63">
        <v>1.6</v>
      </c>
      <c r="O27" s="63" t="s">
        <v>88</v>
      </c>
      <c r="P27" s="59">
        <f t="shared" si="0"/>
        <v>1.6</v>
      </c>
      <c r="Q27" s="28"/>
      <c r="R27" s="29"/>
    </row>
    <row r="28" spans="2:18" ht="14.85" customHeight="1" x14ac:dyDescent="0.2">
      <c r="B28" s="10">
        <v>22</v>
      </c>
      <c r="C28" s="62" t="s">
        <v>88</v>
      </c>
      <c r="D28" s="63" t="s">
        <v>88</v>
      </c>
      <c r="E28" s="63" t="s">
        <v>88</v>
      </c>
      <c r="F28" s="63">
        <v>2.1000000000000001E-2</v>
      </c>
      <c r="G28" s="63" t="s">
        <v>88</v>
      </c>
      <c r="H28" s="63" t="s">
        <v>88</v>
      </c>
      <c r="I28" s="63">
        <f t="shared" si="1"/>
        <v>2.1000000000000001E-2</v>
      </c>
      <c r="J28" s="62" t="s">
        <v>88</v>
      </c>
      <c r="K28" s="63" t="s">
        <v>88</v>
      </c>
      <c r="L28" s="63" t="s">
        <v>88</v>
      </c>
      <c r="M28" s="63">
        <v>1.5</v>
      </c>
      <c r="N28" s="63" t="s">
        <v>88</v>
      </c>
      <c r="O28" s="63" t="s">
        <v>88</v>
      </c>
      <c r="P28" s="59">
        <f t="shared" si="0"/>
        <v>1.5</v>
      </c>
      <c r="Q28" s="28"/>
      <c r="R28" s="29"/>
    </row>
    <row r="29" spans="2:18" ht="14.85" customHeight="1" x14ac:dyDescent="0.2">
      <c r="B29" s="10">
        <v>23</v>
      </c>
      <c r="C29" s="62" t="s">
        <v>88</v>
      </c>
      <c r="D29" s="63" t="s">
        <v>88</v>
      </c>
      <c r="E29" s="63" t="s">
        <v>88</v>
      </c>
      <c r="F29" s="63" t="s">
        <v>88</v>
      </c>
      <c r="G29" s="63">
        <v>0.02</v>
      </c>
      <c r="H29" s="63" t="s">
        <v>88</v>
      </c>
      <c r="I29" s="63">
        <f t="shared" si="1"/>
        <v>0.02</v>
      </c>
      <c r="J29" s="62" t="s">
        <v>88</v>
      </c>
      <c r="K29" s="63" t="s">
        <v>88</v>
      </c>
      <c r="L29" s="63" t="s">
        <v>88</v>
      </c>
      <c r="M29" s="63" t="s">
        <v>88</v>
      </c>
      <c r="N29" s="63">
        <v>1.6</v>
      </c>
      <c r="O29" s="63" t="s">
        <v>88</v>
      </c>
      <c r="P29" s="59">
        <f t="shared" si="0"/>
        <v>1.6</v>
      </c>
      <c r="Q29" s="28"/>
      <c r="R29" s="29"/>
    </row>
    <row r="30" spans="2:18" ht="14.85" customHeight="1" x14ac:dyDescent="0.2">
      <c r="B30" s="10">
        <v>24</v>
      </c>
      <c r="C30" s="62" t="s">
        <v>88</v>
      </c>
      <c r="D30" s="63" t="s">
        <v>88</v>
      </c>
      <c r="E30" s="63" t="s">
        <v>88</v>
      </c>
      <c r="F30" s="63">
        <v>2.1999999999999999E-2</v>
      </c>
      <c r="G30" s="63" t="s">
        <v>88</v>
      </c>
      <c r="H30" s="63" t="s">
        <v>88</v>
      </c>
      <c r="I30" s="63">
        <f t="shared" si="1"/>
        <v>2.1999999999999999E-2</v>
      </c>
      <c r="J30" s="62" t="s">
        <v>88</v>
      </c>
      <c r="K30" s="63" t="s">
        <v>88</v>
      </c>
      <c r="L30" s="63" t="s">
        <v>88</v>
      </c>
      <c r="M30" s="63">
        <v>1.6</v>
      </c>
      <c r="N30" s="63" t="s">
        <v>88</v>
      </c>
      <c r="O30" s="63" t="s">
        <v>88</v>
      </c>
      <c r="P30" s="59">
        <f t="shared" si="0"/>
        <v>1.6</v>
      </c>
      <c r="Q30" s="28"/>
      <c r="R30" s="29"/>
    </row>
    <row r="31" spans="2:18" ht="14.85" customHeight="1" x14ac:dyDescent="0.2">
      <c r="B31" s="10">
        <v>25</v>
      </c>
      <c r="C31" s="62" t="s">
        <v>88</v>
      </c>
      <c r="D31" s="63" t="s">
        <v>88</v>
      </c>
      <c r="E31" s="63" t="s">
        <v>88</v>
      </c>
      <c r="F31" s="63">
        <v>2.1000000000000001E-2</v>
      </c>
      <c r="G31" s="63" t="s">
        <v>88</v>
      </c>
      <c r="H31" s="63" t="s">
        <v>88</v>
      </c>
      <c r="I31" s="63">
        <f t="shared" si="1"/>
        <v>2.1000000000000001E-2</v>
      </c>
      <c r="J31" s="62" t="s">
        <v>88</v>
      </c>
      <c r="K31" s="63" t="s">
        <v>88</v>
      </c>
      <c r="L31" s="63" t="s">
        <v>88</v>
      </c>
      <c r="M31" s="63">
        <v>1.6</v>
      </c>
      <c r="N31" s="63" t="s">
        <v>88</v>
      </c>
      <c r="O31" s="63" t="s">
        <v>88</v>
      </c>
      <c r="P31" s="59">
        <f t="shared" si="0"/>
        <v>1.6</v>
      </c>
      <c r="Q31" s="28"/>
      <c r="R31" s="29"/>
    </row>
    <row r="32" spans="2:18" ht="14.85" customHeight="1" x14ac:dyDescent="0.2">
      <c r="B32" s="10">
        <v>26</v>
      </c>
      <c r="C32" s="62" t="s">
        <v>88</v>
      </c>
      <c r="D32" s="63" t="s">
        <v>88</v>
      </c>
      <c r="E32" s="63" t="s">
        <v>88</v>
      </c>
      <c r="F32" s="63" t="s">
        <v>88</v>
      </c>
      <c r="G32" s="63">
        <v>2.1000000000000001E-2</v>
      </c>
      <c r="H32" s="63" t="s">
        <v>88</v>
      </c>
      <c r="I32" s="63">
        <f t="shared" si="1"/>
        <v>2.1000000000000001E-2</v>
      </c>
      <c r="J32" s="62" t="s">
        <v>88</v>
      </c>
      <c r="K32" s="63" t="s">
        <v>88</v>
      </c>
      <c r="L32" s="63" t="s">
        <v>88</v>
      </c>
      <c r="M32" s="63" t="s">
        <v>88</v>
      </c>
      <c r="N32" s="63">
        <v>1.6</v>
      </c>
      <c r="O32" s="63" t="s">
        <v>88</v>
      </c>
      <c r="P32" s="59">
        <f t="shared" si="0"/>
        <v>1.6</v>
      </c>
      <c r="Q32" s="28"/>
      <c r="R32" s="29"/>
    </row>
    <row r="33" spans="2:18" ht="14.85" customHeight="1" x14ac:dyDescent="0.2">
      <c r="B33" s="10">
        <v>27</v>
      </c>
      <c r="C33" s="62" t="s">
        <v>88</v>
      </c>
      <c r="D33" s="63" t="s">
        <v>88</v>
      </c>
      <c r="E33" s="63" t="s">
        <v>88</v>
      </c>
      <c r="F33" s="63" t="s">
        <v>88</v>
      </c>
      <c r="G33" s="63">
        <v>2.1000000000000001E-2</v>
      </c>
      <c r="H33" s="63" t="s">
        <v>88</v>
      </c>
      <c r="I33" s="63">
        <f t="shared" si="1"/>
        <v>2.1000000000000001E-2</v>
      </c>
      <c r="J33" s="62" t="s">
        <v>88</v>
      </c>
      <c r="K33" s="63" t="s">
        <v>88</v>
      </c>
      <c r="L33" s="63" t="s">
        <v>88</v>
      </c>
      <c r="M33" s="63" t="s">
        <v>88</v>
      </c>
      <c r="N33" s="63">
        <v>1.6</v>
      </c>
      <c r="O33" s="63" t="s">
        <v>88</v>
      </c>
      <c r="P33" s="59">
        <f t="shared" si="0"/>
        <v>1.6</v>
      </c>
      <c r="Q33" s="28"/>
      <c r="R33" s="29"/>
    </row>
    <row r="34" spans="2:18" ht="14.85" customHeight="1" x14ac:dyDescent="0.2">
      <c r="B34" s="10">
        <v>28</v>
      </c>
      <c r="C34" s="62" t="s">
        <v>88</v>
      </c>
      <c r="D34" s="63" t="s">
        <v>88</v>
      </c>
      <c r="E34" s="63" t="s">
        <v>88</v>
      </c>
      <c r="F34" s="63" t="s">
        <v>88</v>
      </c>
      <c r="G34" s="63">
        <v>2.1999999999999999E-2</v>
      </c>
      <c r="H34" s="63" t="s">
        <v>88</v>
      </c>
      <c r="I34" s="63">
        <f t="shared" si="1"/>
        <v>2.1999999999999999E-2</v>
      </c>
      <c r="J34" s="62" t="s">
        <v>88</v>
      </c>
      <c r="K34" s="63" t="s">
        <v>88</v>
      </c>
      <c r="L34" s="63" t="s">
        <v>88</v>
      </c>
      <c r="M34" s="63" t="s">
        <v>88</v>
      </c>
      <c r="N34" s="63">
        <v>1.6</v>
      </c>
      <c r="O34" s="63" t="s">
        <v>88</v>
      </c>
      <c r="P34" s="59">
        <f t="shared" si="0"/>
        <v>1.6</v>
      </c>
      <c r="Q34" s="28"/>
      <c r="R34" s="29"/>
    </row>
    <row r="35" spans="2:18" ht="14.85" customHeight="1" x14ac:dyDescent="0.2">
      <c r="B35" s="10">
        <v>29</v>
      </c>
      <c r="C35" s="62" t="s">
        <v>88</v>
      </c>
      <c r="D35" s="63" t="s">
        <v>88</v>
      </c>
      <c r="E35" s="63" t="s">
        <v>88</v>
      </c>
      <c r="F35" s="63">
        <v>2.1999999999999999E-2</v>
      </c>
      <c r="G35" s="63" t="s">
        <v>88</v>
      </c>
      <c r="H35" s="63" t="s">
        <v>88</v>
      </c>
      <c r="I35" s="63">
        <f t="shared" si="1"/>
        <v>2.1999999999999999E-2</v>
      </c>
      <c r="J35" s="62" t="s">
        <v>88</v>
      </c>
      <c r="K35" s="63" t="s">
        <v>88</v>
      </c>
      <c r="L35" s="63" t="s">
        <v>88</v>
      </c>
      <c r="M35" s="63">
        <v>1.5</v>
      </c>
      <c r="N35" s="63" t="s">
        <v>88</v>
      </c>
      <c r="O35" s="63" t="s">
        <v>88</v>
      </c>
      <c r="P35" s="59">
        <f t="shared" si="0"/>
        <v>1.5</v>
      </c>
      <c r="Q35" s="28"/>
      <c r="R35" s="29"/>
    </row>
    <row r="36" spans="2:18" ht="14.85" customHeight="1" x14ac:dyDescent="0.2">
      <c r="B36" s="10">
        <v>30</v>
      </c>
      <c r="C36" s="62" t="s">
        <v>88</v>
      </c>
      <c r="D36" s="63" t="s">
        <v>88</v>
      </c>
      <c r="E36" s="63" t="s">
        <v>88</v>
      </c>
      <c r="F36" s="63">
        <v>2.1999999999999999E-2</v>
      </c>
      <c r="G36" s="63" t="s">
        <v>88</v>
      </c>
      <c r="H36" s="63" t="s">
        <v>88</v>
      </c>
      <c r="I36" s="63">
        <f t="shared" si="1"/>
        <v>2.1999999999999999E-2</v>
      </c>
      <c r="J36" s="62" t="s">
        <v>88</v>
      </c>
      <c r="K36" s="63" t="s">
        <v>88</v>
      </c>
      <c r="L36" s="63" t="s">
        <v>88</v>
      </c>
      <c r="M36" s="63">
        <v>1.5</v>
      </c>
      <c r="N36" s="63" t="s">
        <v>88</v>
      </c>
      <c r="O36" s="63" t="s">
        <v>88</v>
      </c>
      <c r="P36" s="59">
        <f t="shared" si="0"/>
        <v>1.5</v>
      </c>
      <c r="Q36" s="28"/>
      <c r="R36" s="29"/>
    </row>
    <row r="37" spans="2:18" ht="14.85" customHeight="1" thickBot="1" x14ac:dyDescent="0.25">
      <c r="B37" s="11">
        <v>31</v>
      </c>
      <c r="C37" s="15"/>
      <c r="D37" s="16"/>
      <c r="E37" s="16"/>
      <c r="F37" s="16"/>
      <c r="G37" s="16"/>
      <c r="H37" s="16"/>
      <c r="I37" s="16"/>
      <c r="J37" s="15"/>
      <c r="K37" s="16"/>
      <c r="L37" s="16"/>
      <c r="M37" s="16"/>
      <c r="N37" s="16"/>
      <c r="O37" s="16"/>
      <c r="P37" s="24"/>
      <c r="Q37" s="30"/>
      <c r="R37" s="31"/>
    </row>
    <row r="38" spans="2:18" x14ac:dyDescent="0.2"/>
  </sheetData>
  <sheetProtection algorithmName="SHA-512" hashValue="jURyCFoPBw4+DR3/98vx4SpLub3pbliUSDETEVuXGXjzeL/jilmzJ5NDAiNVf2dzgRsSuOsUhyKbbMWNv/H1kg==" saltValue="YM2+ZNKgLHiQ0e/D2vgCbg==" spinCount="100000" sheet="1" objects="1" scenarios="1"/>
  <mergeCells count="23">
    <mergeCell ref="P5:P6"/>
    <mergeCell ref="B1:R1"/>
    <mergeCell ref="C4:I4"/>
    <mergeCell ref="J4:P4"/>
    <mergeCell ref="B3:R3"/>
    <mergeCell ref="Q5:R5"/>
    <mergeCell ref="B4:B6"/>
    <mergeCell ref="C5:C6"/>
    <mergeCell ref="D5:D6"/>
    <mergeCell ref="E5:E6"/>
    <mergeCell ref="F5:F6"/>
    <mergeCell ref="G5:G6"/>
    <mergeCell ref="H5:H6"/>
    <mergeCell ref="P2:R2"/>
    <mergeCell ref="L5:L6"/>
    <mergeCell ref="M5:M6"/>
    <mergeCell ref="J5:J6"/>
    <mergeCell ref="K5:K6"/>
    <mergeCell ref="B2:I2"/>
    <mergeCell ref="J2:O2"/>
    <mergeCell ref="I5:I6"/>
    <mergeCell ref="N5:N6"/>
    <mergeCell ref="O5:O6"/>
  </mergeCells>
  <printOptions horizontalCentered="1"/>
  <pageMargins left="0.65" right="0.65" top="0.1" bottom="0.35" header="0" footer="0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0000000}">
          <x14:formula1>
            <xm:f>Lookup!$G$2:$G$26</xm:f>
          </x14:formula1>
          <xm:sqref>Q7:Q37</xm:sqref>
        </x14:dataValidation>
        <x14:dataValidation type="list" allowBlank="1" showInputMessage="1" showErrorMessage="1" xr:uid="{00000000-0002-0000-0100-000001000000}">
          <x14:formula1>
            <xm:f>Lookup!$H$2:$H$61</xm:f>
          </x14:formula1>
          <xm:sqref>R7:R37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A1:I61"/>
  <sheetViews>
    <sheetView workbookViewId="0">
      <selection activeCell="C11" sqref="C11"/>
    </sheetView>
  </sheetViews>
  <sheetFormatPr defaultRowHeight="15.75" x14ac:dyDescent="0.25"/>
  <cols>
    <col min="1" max="1" width="8" style="7" bestFit="1" customWidth="1"/>
    <col min="2" max="2" width="7.125" style="7" bestFit="1" customWidth="1"/>
    <col min="3" max="3" width="30.375" style="7" bestFit="1" customWidth="1"/>
    <col min="4" max="4" width="9.375" style="7" customWidth="1"/>
    <col min="5" max="5" width="9" style="7" customWidth="1"/>
    <col min="6" max="6" width="10.25" style="3" customWidth="1"/>
    <col min="7" max="8" width="9" style="3"/>
    <col min="9" max="9" width="21.375" style="3" bestFit="1" customWidth="1"/>
    <col min="10" max="16384" width="9" style="3"/>
  </cols>
  <sheetData>
    <row r="1" spans="1:9" s="1" customFormat="1" ht="32.25" customHeight="1" x14ac:dyDescent="0.25">
      <c r="A1" s="21" t="s">
        <v>8</v>
      </c>
      <c r="B1" s="22" t="s">
        <v>9</v>
      </c>
      <c r="C1" s="22" t="s">
        <v>12</v>
      </c>
      <c r="D1" s="23" t="s">
        <v>28</v>
      </c>
      <c r="E1" s="23" t="s">
        <v>29</v>
      </c>
      <c r="F1" s="23" t="s">
        <v>15</v>
      </c>
      <c r="G1" s="20" t="s">
        <v>53</v>
      </c>
      <c r="H1" s="19" t="s">
        <v>54</v>
      </c>
      <c r="I1" s="19" t="s">
        <v>73</v>
      </c>
    </row>
    <row r="2" spans="1:9" x14ac:dyDescent="0.25">
      <c r="A2" s="4" t="s">
        <v>16</v>
      </c>
      <c r="B2" s="5" t="s">
        <v>10</v>
      </c>
      <c r="C2" s="5" t="s">
        <v>69</v>
      </c>
      <c r="D2" s="5" t="s">
        <v>30</v>
      </c>
      <c r="E2" s="5" t="s">
        <v>32</v>
      </c>
      <c r="F2" s="23" t="s">
        <v>79</v>
      </c>
      <c r="G2" s="18">
        <v>0</v>
      </c>
      <c r="H2" s="6">
        <v>0</v>
      </c>
      <c r="I2" s="6" t="s">
        <v>77</v>
      </c>
    </row>
    <row r="3" spans="1:9" x14ac:dyDescent="0.25">
      <c r="A3" s="4" t="s">
        <v>17</v>
      </c>
      <c r="B3" s="5" t="s">
        <v>11</v>
      </c>
      <c r="C3" s="5" t="s">
        <v>70</v>
      </c>
      <c r="D3" s="5" t="s">
        <v>31</v>
      </c>
      <c r="E3" s="5" t="s">
        <v>30</v>
      </c>
      <c r="F3" s="18">
        <v>1</v>
      </c>
      <c r="G3" s="18">
        <v>1</v>
      </c>
      <c r="H3" s="6">
        <v>1</v>
      </c>
      <c r="I3" s="6" t="s">
        <v>76</v>
      </c>
    </row>
    <row r="4" spans="1:9" x14ac:dyDescent="0.25">
      <c r="A4" s="4" t="s">
        <v>18</v>
      </c>
      <c r="B4" s="4" t="s">
        <v>52</v>
      </c>
      <c r="C4" s="5" t="s">
        <v>13</v>
      </c>
      <c r="D4" s="5" t="s">
        <v>33</v>
      </c>
      <c r="E4" s="5" t="s">
        <v>55</v>
      </c>
      <c r="F4" s="18">
        <v>2</v>
      </c>
      <c r="G4" s="18">
        <v>2</v>
      </c>
      <c r="H4" s="6">
        <v>2</v>
      </c>
    </row>
    <row r="5" spans="1:9" x14ac:dyDescent="0.25">
      <c r="A5" s="4" t="s">
        <v>19</v>
      </c>
      <c r="C5" s="5" t="s">
        <v>66</v>
      </c>
      <c r="D5" s="5" t="s">
        <v>30</v>
      </c>
      <c r="E5" s="5" t="s">
        <v>32</v>
      </c>
      <c r="F5" s="18">
        <v>3</v>
      </c>
      <c r="G5" s="18">
        <v>3</v>
      </c>
      <c r="H5" s="6">
        <v>3</v>
      </c>
    </row>
    <row r="6" spans="1:9" x14ac:dyDescent="0.25">
      <c r="A6" s="4" t="s">
        <v>20</v>
      </c>
      <c r="C6" s="4" t="s">
        <v>80</v>
      </c>
      <c r="D6" s="4" t="s">
        <v>52</v>
      </c>
      <c r="E6" s="4" t="s">
        <v>52</v>
      </c>
      <c r="F6" s="18">
        <v>4</v>
      </c>
      <c r="G6" s="18">
        <v>4</v>
      </c>
      <c r="H6" s="6">
        <v>4</v>
      </c>
    </row>
    <row r="7" spans="1:9" x14ac:dyDescent="0.25">
      <c r="A7" s="4" t="s">
        <v>21</v>
      </c>
      <c r="F7" s="18">
        <v>5</v>
      </c>
      <c r="G7" s="18">
        <v>5</v>
      </c>
      <c r="H7" s="6">
        <v>5</v>
      </c>
    </row>
    <row r="8" spans="1:9" x14ac:dyDescent="0.25">
      <c r="A8" s="4" t="s">
        <v>22</v>
      </c>
      <c r="F8" s="18">
        <v>6</v>
      </c>
      <c r="G8" s="18">
        <v>6</v>
      </c>
      <c r="H8" s="6">
        <v>6</v>
      </c>
    </row>
    <row r="9" spans="1:9" x14ac:dyDescent="0.25">
      <c r="A9" s="4" t="s">
        <v>23</v>
      </c>
      <c r="G9" s="18">
        <v>7</v>
      </c>
      <c r="H9" s="6">
        <v>7</v>
      </c>
    </row>
    <row r="10" spans="1:9" x14ac:dyDescent="0.25">
      <c r="A10" s="4" t="s">
        <v>24</v>
      </c>
      <c r="G10" s="18">
        <v>8</v>
      </c>
      <c r="H10" s="6">
        <v>8</v>
      </c>
    </row>
    <row r="11" spans="1:9" x14ac:dyDescent="0.25">
      <c r="A11" s="4" t="s">
        <v>25</v>
      </c>
      <c r="G11" s="18">
        <v>9</v>
      </c>
      <c r="H11" s="6">
        <v>9</v>
      </c>
    </row>
    <row r="12" spans="1:9" x14ac:dyDescent="0.25">
      <c r="A12" s="4" t="s">
        <v>26</v>
      </c>
      <c r="G12" s="18">
        <v>10</v>
      </c>
      <c r="H12" s="6">
        <v>10</v>
      </c>
    </row>
    <row r="13" spans="1:9" x14ac:dyDescent="0.25">
      <c r="A13" s="4" t="s">
        <v>27</v>
      </c>
      <c r="G13" s="18">
        <v>11</v>
      </c>
      <c r="H13" s="6">
        <v>11</v>
      </c>
    </row>
    <row r="14" spans="1:9" x14ac:dyDescent="0.25">
      <c r="G14" s="18">
        <v>12</v>
      </c>
      <c r="H14" s="6">
        <v>12</v>
      </c>
    </row>
    <row r="15" spans="1:9" x14ac:dyDescent="0.25">
      <c r="G15" s="18">
        <v>13</v>
      </c>
      <c r="H15" s="6">
        <v>13</v>
      </c>
    </row>
    <row r="16" spans="1:9" x14ac:dyDescent="0.25">
      <c r="G16" s="18">
        <v>14</v>
      </c>
      <c r="H16" s="6">
        <v>14</v>
      </c>
    </row>
    <row r="17" spans="7:8" x14ac:dyDescent="0.25">
      <c r="G17" s="18">
        <v>15</v>
      </c>
      <c r="H17" s="6">
        <v>15</v>
      </c>
    </row>
    <row r="18" spans="7:8" x14ac:dyDescent="0.25">
      <c r="G18" s="18">
        <v>16</v>
      </c>
      <c r="H18" s="6">
        <v>16</v>
      </c>
    </row>
    <row r="19" spans="7:8" x14ac:dyDescent="0.25">
      <c r="G19" s="18">
        <v>17</v>
      </c>
      <c r="H19" s="6">
        <v>17</v>
      </c>
    </row>
    <row r="20" spans="7:8" x14ac:dyDescent="0.25">
      <c r="G20" s="18">
        <v>18</v>
      </c>
      <c r="H20" s="6">
        <v>18</v>
      </c>
    </row>
    <row r="21" spans="7:8" x14ac:dyDescent="0.25">
      <c r="G21" s="18">
        <v>19</v>
      </c>
      <c r="H21" s="6">
        <v>19</v>
      </c>
    </row>
    <row r="22" spans="7:8" x14ac:dyDescent="0.25">
      <c r="G22" s="18">
        <v>20</v>
      </c>
      <c r="H22" s="6">
        <v>20</v>
      </c>
    </row>
    <row r="23" spans="7:8" x14ac:dyDescent="0.25">
      <c r="G23" s="18">
        <v>21</v>
      </c>
      <c r="H23" s="6">
        <v>21</v>
      </c>
    </row>
    <row r="24" spans="7:8" x14ac:dyDescent="0.25">
      <c r="G24" s="18">
        <v>22</v>
      </c>
      <c r="H24" s="6">
        <v>22</v>
      </c>
    </row>
    <row r="25" spans="7:8" x14ac:dyDescent="0.25">
      <c r="G25" s="18">
        <v>23</v>
      </c>
      <c r="H25" s="6">
        <v>23</v>
      </c>
    </row>
    <row r="26" spans="7:8" x14ac:dyDescent="0.25">
      <c r="G26" s="18">
        <v>24</v>
      </c>
      <c r="H26" s="6">
        <v>24</v>
      </c>
    </row>
    <row r="27" spans="7:8" x14ac:dyDescent="0.25">
      <c r="H27" s="6">
        <v>25</v>
      </c>
    </row>
    <row r="28" spans="7:8" x14ac:dyDescent="0.25">
      <c r="H28" s="6">
        <v>26</v>
      </c>
    </row>
    <row r="29" spans="7:8" x14ac:dyDescent="0.25">
      <c r="H29" s="6">
        <v>27</v>
      </c>
    </row>
    <row r="30" spans="7:8" x14ac:dyDescent="0.25">
      <c r="H30" s="6">
        <v>28</v>
      </c>
    </row>
    <row r="31" spans="7:8" x14ac:dyDescent="0.25">
      <c r="H31" s="6">
        <v>29</v>
      </c>
    </row>
    <row r="32" spans="7:8" x14ac:dyDescent="0.25">
      <c r="H32" s="6">
        <v>30</v>
      </c>
    </row>
    <row r="33" spans="8:8" x14ac:dyDescent="0.25">
      <c r="H33" s="6">
        <v>31</v>
      </c>
    </row>
    <row r="34" spans="8:8" x14ac:dyDescent="0.25">
      <c r="H34" s="6">
        <v>32</v>
      </c>
    </row>
    <row r="35" spans="8:8" x14ac:dyDescent="0.25">
      <c r="H35" s="6">
        <v>33</v>
      </c>
    </row>
    <row r="36" spans="8:8" x14ac:dyDescent="0.25">
      <c r="H36" s="6">
        <v>34</v>
      </c>
    </row>
    <row r="37" spans="8:8" x14ac:dyDescent="0.25">
      <c r="H37" s="6">
        <v>35</v>
      </c>
    </row>
    <row r="38" spans="8:8" x14ac:dyDescent="0.25">
      <c r="H38" s="6">
        <v>36</v>
      </c>
    </row>
    <row r="39" spans="8:8" x14ac:dyDescent="0.25">
      <c r="H39" s="6">
        <v>37</v>
      </c>
    </row>
    <row r="40" spans="8:8" x14ac:dyDescent="0.25">
      <c r="H40" s="6">
        <v>38</v>
      </c>
    </row>
    <row r="41" spans="8:8" x14ac:dyDescent="0.25">
      <c r="H41" s="6">
        <v>39</v>
      </c>
    </row>
    <row r="42" spans="8:8" x14ac:dyDescent="0.25">
      <c r="H42" s="6">
        <v>40</v>
      </c>
    </row>
    <row r="43" spans="8:8" x14ac:dyDescent="0.25">
      <c r="H43" s="6">
        <v>41</v>
      </c>
    </row>
    <row r="44" spans="8:8" x14ac:dyDescent="0.25">
      <c r="H44" s="6">
        <v>42</v>
      </c>
    </row>
    <row r="45" spans="8:8" x14ac:dyDescent="0.25">
      <c r="H45" s="6">
        <v>43</v>
      </c>
    </row>
    <row r="46" spans="8:8" x14ac:dyDescent="0.25">
      <c r="H46" s="6">
        <v>44</v>
      </c>
    </row>
    <row r="47" spans="8:8" x14ac:dyDescent="0.25">
      <c r="H47" s="6">
        <v>45</v>
      </c>
    </row>
    <row r="48" spans="8:8" x14ac:dyDescent="0.25">
      <c r="H48" s="6">
        <v>46</v>
      </c>
    </row>
    <row r="49" spans="8:8" x14ac:dyDescent="0.25">
      <c r="H49" s="6">
        <v>47</v>
      </c>
    </row>
    <row r="50" spans="8:8" x14ac:dyDescent="0.25">
      <c r="H50" s="6">
        <v>48</v>
      </c>
    </row>
    <row r="51" spans="8:8" x14ac:dyDescent="0.25">
      <c r="H51" s="6">
        <v>49</v>
      </c>
    </row>
    <row r="52" spans="8:8" x14ac:dyDescent="0.25">
      <c r="H52" s="6">
        <v>50</v>
      </c>
    </row>
    <row r="53" spans="8:8" x14ac:dyDescent="0.25">
      <c r="H53" s="6">
        <v>51</v>
      </c>
    </row>
    <row r="54" spans="8:8" x14ac:dyDescent="0.25">
      <c r="H54" s="6">
        <v>52</v>
      </c>
    </row>
    <row r="55" spans="8:8" x14ac:dyDescent="0.25">
      <c r="H55" s="6">
        <v>53</v>
      </c>
    </row>
    <row r="56" spans="8:8" x14ac:dyDescent="0.25">
      <c r="H56" s="6">
        <v>54</v>
      </c>
    </row>
    <row r="57" spans="8:8" x14ac:dyDescent="0.25">
      <c r="H57" s="6">
        <v>55</v>
      </c>
    </row>
    <row r="58" spans="8:8" x14ac:dyDescent="0.25">
      <c r="H58" s="6">
        <v>56</v>
      </c>
    </row>
    <row r="59" spans="8:8" x14ac:dyDescent="0.25">
      <c r="H59" s="6">
        <v>57</v>
      </c>
    </row>
    <row r="60" spans="8:8" x14ac:dyDescent="0.25">
      <c r="H60" s="6">
        <v>58</v>
      </c>
    </row>
    <row r="61" spans="8:8" x14ac:dyDescent="0.25">
      <c r="H61" s="6">
        <v>59</v>
      </c>
    </row>
  </sheetData>
  <sheetProtection password="CB89" sheet="1" objects="1" scenarios="1"/>
  <sortState ref="C2:E5">
    <sortCondition ref="C2:C5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Summary</vt:lpstr>
      <vt:lpstr>DataSheet</vt:lpstr>
      <vt:lpstr>Lookup</vt:lpstr>
      <vt:lpstr>DataSheet!Print_Area</vt:lpstr>
      <vt:lpstr>Summary!Print_Area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</dc:creator>
  <cp:lastModifiedBy>USER</cp:lastModifiedBy>
  <cp:lastPrinted>2015-05-16T19:35:01Z</cp:lastPrinted>
  <dcterms:created xsi:type="dcterms:W3CDTF">2013-02-01T02:23:56Z</dcterms:created>
  <dcterms:modified xsi:type="dcterms:W3CDTF">2018-05-14T13:07:16Z</dcterms:modified>
</cp:coreProperties>
</file>